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M10\"/>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3520" i="1" l="1"/>
  <c r="J3319" i="1"/>
  <c r="J2515" i="1"/>
  <c r="J2046" i="1"/>
  <c r="J1577" i="1"/>
  <c r="J237" i="1"/>
  <c r="J639" i="1"/>
  <c r="J638" i="1"/>
  <c r="J572" i="1"/>
  <c r="J170" i="1"/>
  <c r="J103" i="1"/>
  <c r="J157" i="1" l="1"/>
  <c r="J1153" i="1" l="1"/>
  <c r="J2703" i="1"/>
  <c r="J1564" i="1"/>
  <c r="J1555"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K13" i="2"/>
  <c r="AQ17" i="2"/>
  <c r="AG28" i="2"/>
  <c r="AA30" i="2"/>
  <c r="AA32" i="2"/>
  <c r="AG23" i="2"/>
  <c r="AQ23" i="2"/>
  <c r="AQ25" i="2"/>
  <c r="AA23" i="2"/>
  <c r="AQ13" i="2"/>
  <c r="AK18" i="2"/>
  <c r="AA22" i="2"/>
  <c r="AH20" i="2"/>
  <c r="J636" i="1"/>
  <c r="AK15" i="2"/>
  <c r="J58" i="1"/>
  <c r="AK16" i="2"/>
  <c r="AA13" i="2" l="1"/>
  <c r="AA16" i="2"/>
  <c r="AR16" i="2" s="1"/>
  <c r="AG14" i="2"/>
  <c r="AQ15" i="2"/>
  <c r="AG10" i="2"/>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X45" i="2" s="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A9" i="2"/>
  <c r="AA10" i="2"/>
  <c r="AQ6" i="2"/>
  <c r="AR13" i="2" l="1"/>
  <c r="AR6" i="2"/>
  <c r="AR8" i="2"/>
  <c r="AR15" i="2"/>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<sst xmlns="http://schemas.openxmlformats.org/spreadsheetml/2006/main" count="21293" uniqueCount="5662">
  <si>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</si>
  <si>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</si>
  <si>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</si>
  <si>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</si>
  <si>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</si>
  <si>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</si>
  <si>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</si>
  <si>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</si>
  <si>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</si>
  <si>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</si>
  <si>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</si>
  <si>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</si>
  <si>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</si>
  <si>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</si>
  <si>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</si>
  <si>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</si>
  <si>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</si>
  <si>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</si>
  <si>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</si>
  <si>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</si>
  <si>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</si>
  <si>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</si>
  <si>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</si>
  <si>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</si>
  <si>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</si>
  <si>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</si>
  <si>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</si>
  <si>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</si>
  <si>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</si>
  <si>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</si>
  <si>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</si>
  <si>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</si>
  <si>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</si>
  <si>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</si>
  <si>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</si>
  <si>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</si>
  <si>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</si>
  <si>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</si>
  <si>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</si>
  <si>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</si>
  <si>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</si>
  <si>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</si>
  <si>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</si>
  <si>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</si>
  <si>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</si>
  <si>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</si>
  <si>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</si>
  <si>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</si>
  <si>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</si>
  <si>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</si>
  <si>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</si>
  <si>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</si>
  <si>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</si>
  <si>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</si>
  <si>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</si>
  <si>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</si>
  <si>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</si>
  <si>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</si>
  <si>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</si>
  <si>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</si>
  <si>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</si>
  <si>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</si>
  <si>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</si>
  <si>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</si>
  <si>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</si>
  <si>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</si>
  <si>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</si>
  <si>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</si>
  <si>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</si>
  <si>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</si>
  <si>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</si>
  <si>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</si>
  <si>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</si>
  <si>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</si>
  <si>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</si>
  <si>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</si>
  <si>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</si>
  <si>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</si>
  <si>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</si>
  <si>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</si>
  <si>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</si>
  <si>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</si>
  <si>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</si>
  <si>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</si>
  <si>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</si>
  <si>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</si>
  <si>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</si>
  <si>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</si>
  <si>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</si>
  <si>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</si>
  <si>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</si>
  <si>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</si>
  <si>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</si>
  <si>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</si>
  <si>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</si>
  <si>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</si>
  <si>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</si>
  <si>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</si>
  <si>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</si>
  <si>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</si>
  <si>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</si>
  <si>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</si>
  <si>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</si>
  <si>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</si>
  <si>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</si>
  <si>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</si>
  <si>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</si>
  <si>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</si>
  <si>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</si>
  <si>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</si>
  <si>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</si>
  <si>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</si>
  <si>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</si>
  <si>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</si>
  <si>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</si>
  <si>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</si>
  <si>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</si>
  <si>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</si>
  <si>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</si>
  <si>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</si>
  <si>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</si>
  <si>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</si>
  <si>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</si>
  <si>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</si>
  <si>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</si>
  <si>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</si>
  <si>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</si>
  <si>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</si>
  <si>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</si>
  <si>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</si>
  <si>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</si>
  <si>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</si>
  <si>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</si>
  <si>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</si>
  <si>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</si>
  <si>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</si>
  <si>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</si>
  <si>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</si>
  <si>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</si>
  <si>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</si>
  <si>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</si>
  <si>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</si>
  <si>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</si>
  <si>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</si>
  <si>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</si>
  <si>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</si>
  <si>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</si>
  <si>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</si>
  <si>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</si>
  <si>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</si>
  <si>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</si>
  <si>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</si>
  <si>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</si>
  <si>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</si>
  <si>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</si>
  <si>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</si>
  <si>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</si>
  <si>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</si>
  <si>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</si>
  <si>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</si>
  <si>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</si>
  <si>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</si>
  <si>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</si>
  <si>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</si>
  <si>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</si>
  <si>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</si>
  <si>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</si>
  <si>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</si>
  <si>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</si>
  <si>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</si>
  <si>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</si>
  <si>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</si>
  <si>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</si>
  <si>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</si>
  <si>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</si>
  <si>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</si>
  <si>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</si>
  <si>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</si>
  <si>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</si>
  <si>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</si>
  <si>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</si>
  <si>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</si>
  <si>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</si>
  <si>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</si>
  <si>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</si>
  <si>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</si>
  <si>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</si>
  <si>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</si>
  <si>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</si>
  <si>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</si>
  <si>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</si>
  <si>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</si>
  <si>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</si>
  <si>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</si>
  <si>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</si>
  <si>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</si>
  <si>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</si>
  <si>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</si>
  <si>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</si>
  <si>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</si>
  <si>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</si>
  <si>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</si>
  <si>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</si>
  <si>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</si>
  <si>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</si>
  <si>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</si>
  <si>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</si>
  <si>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</si>
  <si>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</si>
  <si>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</si>
  <si>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</si>
  <si>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</si>
  <si>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</si>
  <si>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</si>
  <si>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</si>
  <si>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</si>
  <si>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</si>
  <si>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</si>
  <si>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</si>
  <si>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</si>
  <si>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</si>
  <si>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</si>
  <si>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</si>
  <si>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</si>
  <si>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</si>
  <si>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</si>
  <si>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</si>
  <si>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</si>
  <si>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</si>
  <si>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</si>
  <si>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</si>
  <si>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</si>
  <si>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</si>
  <si>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</si>
  <si>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</si>
  <si>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</si>
  <si>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</si>
  <si>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</si>
  <si>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</si>
  <si>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</si>
  <si>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</si>
  <si>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</si>
  <si>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</si>
  <si>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</si>
  <si>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</si>
  <si>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</si>
  <si>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</si>
  <si>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</si>
  <si>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</si>
  <si>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</si>
  <si>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</si>
  <si>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</si>
  <si>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</si>
  <si>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</si>
  <si>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</si>
  <si>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</si>
  <si>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</si>
  <si>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</si>
  <si>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</si>
  <si>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</si>
  <si>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</si>
  <si>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</si>
  <si>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</si>
  <si>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</si>
  <si>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</si>
  <si>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</si>
  <si>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</si>
  <si>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</si>
  <si>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</si>
  <si>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</si>
  <si>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</si>
  <si>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</si>
  <si>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</si>
  <si>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</si>
  <si>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</si>
  <si>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</si>
  <si>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</si>
  <si>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</si>
  <si>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</si>
  <si>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</si>
  <si>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</si>
  <si>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</si>
  <si>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</si>
  <si>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</si>
  <si>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</si>
  <si>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</si>
  <si>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</si>
  <si>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</si>
  <si>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</si>
  <si>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</si>
  <si>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</si>
  <si>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</si>
  <si>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</si>
  <si>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</si>
  <si>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</si>
  <si>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</si>
  <si>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</si>
  <si>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</si>
  <si>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</si>
  <si>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</si>
  <si>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</si>
  <si>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</si>
  <si>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</si>
  <si>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</si>
  <si>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</si>
  <si>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</si>
  <si>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</si>
  <si>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</si>
  <si>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</si>
  <si>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</si>
  <si>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</si>
  <si>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</si>
  <si>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</si>
  <si>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</si>
  <si>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</si>
  <si>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</si>
  <si>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</si>
  <si>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</si>
  <si>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</si>
  <si>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</si>
  <si>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</si>
  <si>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</si>
  <si>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</si>
  <si>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</si>
  <si>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</si>
  <si>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</si>
  <si>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</si>
  <si>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</si>
  <si>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</si>
  <si>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</si>
  <si>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</si>
  <si>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</si>
  <si>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</si>
  <si>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</si>
  <si>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</si>
  <si>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</si>
  <si>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</si>
  <si>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</si>
  <si>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</si>
  <si>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</si>
  <si>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</si>
  <si>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</si>
  <si>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</si>
  <si>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</si>
  <si>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</si>
  <si>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</si>
  <si>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</si>
  <si>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</si>
  <si>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</si>
  <si>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</si>
  <si>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</si>
  <si>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</si>
  <si>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</si>
  <si>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</si>
  <si>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</si>
  <si>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</si>
  <si>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</si>
  <si>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</si>
  <si>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</si>
  <si>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</si>
  <si>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</si>
  <si>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</si>
  <si>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</si>
  <si>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</si>
  <si>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</si>
  <si>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</si>
  <si>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</si>
  <si>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</si>
  <si>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</si>
  <si>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</si>
  <si>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</si>
  <si>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</si>
  <si>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</si>
  <si>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</si>
  <si>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</si>
  <si>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</si>
  <si>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</si>
  <si>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</si>
  <si>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</si>
  <si>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</si>
  <si>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</si>
  <si>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</si>
  <si>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</si>
  <si>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</si>
  <si>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</si>
  <si>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</si>
  <si>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</si>
  <si>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</si>
  <si>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</si>
  <si>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</si>
  <si>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</si>
  <si>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</si>
  <si>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</si>
  <si>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</si>
  <si>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</si>
  <si>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</si>
  <si>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</si>
  <si>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</si>
  <si>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</si>
  <si>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</si>
  <si>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</si>
  <si>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</si>
  <si>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</si>
  <si>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</si>
  <si>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</si>
  <si>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</si>
  <si>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</si>
  <si>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</si>
  <si>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</si>
  <si>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</si>
  <si>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</si>
  <si>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</si>
  <si>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</si>
  <si>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</si>
  <si>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</si>
  <si>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</si>
  <si>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</si>
  <si>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</si>
  <si>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</si>
  <si>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</si>
  <si>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</si>
  <si>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</si>
  <si>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</si>
  <si>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</si>
  <si>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</si>
  <si>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</si>
  <si>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</si>
  <si>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</si>
  <si>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</si>
  <si>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</si>
  <si>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</si>
  <si>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</si>
  <si>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</si>
  <si>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</si>
  <si>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</si>
  <si>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</si>
  <si>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</si>
  <si>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</si>
  <si>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</si>
  <si>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</si>
  <si>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</si>
  <si>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</si>
  <si>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</si>
  <si>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</si>
  <si>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</si>
  <si>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</si>
  <si>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</si>
  <si>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</si>
  <si>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</si>
  <si>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</si>
  <si>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</si>
  <si>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</si>
  <si>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</si>
  <si>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</si>
  <si>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</si>
  <si>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</si>
  <si>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</si>
  <si>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</si>
  <si>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</si>
  <si>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</si>
  <si>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</si>
  <si>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</si>
  <si>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</si>
  <si>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</si>
  <si>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</si>
  <si>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</si>
  <si>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</si>
  <si>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</si>
  <si>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</si>
  <si>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</si>
  <si>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</si>
  <si>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</si>
  <si>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</si>
  <si>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</si>
  <si>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</si>
  <si>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</si>
  <si>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</si>
  <si>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</si>
  <si>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</si>
  <si>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</si>
  <si>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</si>
  <si>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</si>
  <si>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</si>
  <si>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</si>
  <si>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</si>
  <si>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</si>
  <si>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</si>
  <si>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</si>
  <si>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</si>
  <si>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</si>
  <si>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</si>
  <si>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</si>
  <si>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</si>
  <si>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</si>
  <si>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</si>
  <si>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</si>
  <si>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</si>
  <si>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</si>
  <si>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</si>
  <si>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</si>
  <si>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</si>
  <si>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</si>
  <si>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</si>
  <si>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</si>
  <si>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</si>
  <si>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</si>
  <si>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</si>
  <si>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</si>
  <si>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</si>
  <si>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</si>
  <si>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</si>
  <si>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</si>
  <si>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</si>
  <si>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</si>
  <si>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</si>
  <si>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</si>
  <si>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</si>
  <si>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</si>
  <si>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</si>
  <si>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</si>
  <si>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</si>
  <si>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</si>
  <si>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</si>
  <si>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</si>
  <si>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</si>
  <si>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</si>
  <si>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</si>
  <si>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</si>
  <si>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</si>
  <si>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</si>
  <si>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</si>
  <si>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</si>
  <si>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</si>
  <si>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</si>
  <si>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</si>
  <si>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</si>
  <si>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</si>
  <si>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</si>
  <si>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</si>
  <si>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</si>
  <si>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</si>
  <si>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</si>
  <si>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</si>
  <si>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</si>
  <si>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</si>
  <si>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</si>
  <si>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</si>
  <si>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</si>
  <si>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</si>
  <si>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</si>
  <si>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</si>
  <si>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</si>
  <si>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</si>
  <si>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</si>
  <si>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</si>
  <si>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</si>
  <si>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</si>
  <si>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</si>
  <si>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</si>
  <si>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</si>
  <si>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</si>
  <si>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</si>
  <si>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</si>
  <si>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</si>
  <si>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</si>
  <si>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</si>
  <si>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</si>
  <si>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</si>
  <si>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</si>
  <si>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</si>
  <si>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</si>
  <si>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</si>
  <si>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</si>
  <si>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</si>
  <si>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</si>
  <si>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</si>
  <si>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</si>
  <si>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</si>
  <si>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</si>
  <si>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</si>
  <si>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</si>
  <si>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</si>
  <si>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</si>
  <si>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</si>
  <si>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</si>
  <si>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</si>
  <si>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</si>
  <si>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</si>
  <si>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</si>
  <si>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</si>
  <si>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</si>
  <si>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</si>
  <si>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</si>
  <si>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</si>
  <si>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</si>
  <si>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</si>
  <si>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</si>
  <si>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</si>
  <si>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</si>
  <si>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</si>
  <si>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</si>
  <si>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</si>
  <si>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</si>
  <si>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</si>
  <si>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</si>
  <si>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</si>
  <si>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</si>
  <si>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</si>
  <si>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</si>
  <si>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</si>
  <si>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</si>
  <si>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</si>
  <si>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</si>
  <si>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</si>
  <si>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</si>
  <si>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</si>
  <si>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</si>
  <si>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</si>
  <si>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</si>
  <si>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</si>
  <si>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</si>
  <si>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</si>
  <si>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</si>
  <si>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</si>
  <si>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</si>
  <si>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</si>
  <si>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</si>
  <si>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</si>
  <si>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</si>
  <si>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</si>
  <si>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</si>
  <si>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</si>
  <si>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</si>
  <si>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</si>
  <si>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</si>
  <si>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</si>
  <si>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</si>
  <si>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</si>
  <si>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</si>
  <si>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</si>
  <si>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</si>
  <si>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</si>
  <si>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</si>
  <si>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</si>
  <si>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</si>
  <si>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</si>
  <si>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</si>
  <si>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</si>
  <si>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</si>
  <si>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</si>
  <si>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</si>
  <si>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</si>
  <si>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</si>
  <si>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</si>
  <si>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</si>
  <si>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</si>
  <si>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</si>
  <si>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</si>
  <si>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</si>
  <si>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</si>
  <si>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</si>
  <si>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</si>
  <si>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</si>
  <si>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</si>
  <si>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</si>
  <si>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</si>
  <si>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</si>
  <si>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</si>
  <si>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</si>
  <si>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</si>
  <si>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</si>
  <si>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</si>
  <si>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</si>
  <si>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</si>
  <si>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</si>
  <si>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</si>
  <si>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</si>
  <si>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</si>
  <si>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</si>
  <si>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</si>
  <si>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</si>
  <si>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</si>
  <si>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</si>
  <si>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</si>
  <si>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</si>
  <si>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</si>
  <si>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</si>
  <si>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</si>
  <si>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</si>
  <si>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</si>
  <si>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</si>
  <si>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</si>
  <si>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</si>
  <si>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</si>
  <si>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</si>
  <si>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</si>
  <si>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</si>
  <si>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</si>
  <si>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</si>
  <si>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</si>
  <si>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</si>
  <si>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</si>
  <si>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</si>
  <si>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</si>
  <si>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</si>
  <si>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</si>
  <si>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</si>
  <si>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</si>
  <si>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</si>
  <si>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</si>
  <si>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</si>
  <si>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</si>
  <si>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</si>
  <si>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</si>
  <si>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</si>
  <si>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</si>
  <si>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</si>
  <si>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</si>
  <si>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</si>
  <si>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</si>
  <si>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</si>
  <si>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</si>
  <si>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</si>
  <si>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</si>
  <si>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</si>
  <si>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</si>
  <si>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</si>
  <si>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</si>
  <si>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</si>
  <si>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</si>
  <si>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</si>
  <si>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</si>
  <si>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</si>
  <si>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</si>
  <si>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</si>
  <si>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</si>
  <si>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</si>
  <si>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</si>
  <si>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</si>
  <si>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</si>
  <si>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</si>
  <si>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</si>
  <si>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</si>
  <si>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</si>
  <si>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</si>
  <si>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</si>
  <si>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</si>
  <si>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</si>
  <si>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</si>
  <si>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</si>
  <si>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</si>
  <si>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</si>
  <si>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</si>
  <si>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</si>
  <si>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</si>
  <si>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</si>
  <si>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</si>
  <si>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</si>
  <si>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</si>
  <si>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</si>
  <si>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</si>
  <si>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</si>
  <si>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</si>
  <si>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</si>
  <si>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</si>
  <si>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</si>
  <si>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</si>
  <si>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</si>
  <si>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</si>
  <si>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</si>
  <si>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</si>
  <si>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</si>
  <si>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</si>
  <si>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</si>
  <si>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</si>
  <si>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</si>
  <si>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</si>
  <si>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</si>
  <si>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</si>
  <si>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</si>
  <si>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</si>
  <si>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</si>
  <si>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</si>
  <si>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</si>
  <si>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</si>
  <si>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</si>
  <si>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</si>
  <si>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</si>
  <si>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</si>
  <si>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</si>
  <si>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</si>
  <si>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</si>
  <si>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</si>
  <si>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</si>
  <si>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</si>
  <si>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</si>
  <si>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</si>
  <si>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</si>
  <si>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</si>
  <si>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</si>
  <si>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</si>
  <si>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</si>
  <si>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</si>
  <si>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</si>
  <si>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</si>
  <si>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</si>
  <si>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</si>
  <si>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</si>
  <si>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</si>
  <si>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</si>
  <si>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</si>
  <si>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</si>
  <si>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</si>
  <si>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</si>
  <si>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</si>
  <si>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</si>
  <si>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</si>
  <si>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</si>
  <si>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</si>
  <si>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</si>
  <si>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</si>
  <si>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</si>
  <si>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</si>
  <si>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</si>
  <si>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</si>
  <si>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</si>
  <si>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</si>
  <si>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</si>
  <si>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</si>
  <si>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</si>
  <si>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</si>
  <si>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</si>
  <si>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</si>
  <si>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</si>
  <si>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</si>
  <si>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</si>
  <si>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</si>
  <si>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</si>
  <si>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</si>
  <si>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</si>
  <si>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</si>
  <si>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</si>
  <si>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</si>
  <si>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</si>
  <si>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</si>
  <si>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</si>
  <si>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</si>
  <si>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</si>
  <si>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</si>
  <si>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</si>
  <si>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</si>
  <si>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</si>
  <si>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</si>
  <si>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</si>
  <si>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</si>
  <si>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</si>
  <si>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</si>
  <si>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</si>
  <si>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</si>
  <si>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</si>
  <si>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</si>
  <si>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</si>
  <si>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</si>
  <si>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</si>
  <si>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</si>
  <si>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</si>
  <si>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</si>
  <si>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</si>
  <si>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</si>
  <si>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</si>
  <si>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</si>
  <si>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</si>
  <si>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</si>
  <si>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</si>
  <si>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</si>
  <si>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</si>
  <si>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</si>
  <si>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</si>
  <si>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</si>
  <si>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</si>
  <si>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</si>
  <si>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</si>
  <si>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</si>
  <si>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</si>
  <si>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</si>
  <si>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</si>
  <si>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</si>
  <si>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</si>
  <si>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</si>
  <si>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</si>
  <si>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</si>
  <si>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</si>
  <si>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</si>
  <si>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</si>
  <si>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</si>
  <si>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</si>
  <si>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</si>
  <si>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</si>
  <si>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</si>
  <si>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</si>
  <si>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</si>
  <si>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</si>
  <si>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</si>
  <si>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</si>
  <si>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</si>
  <si>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</si>
  <si>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</si>
  <si>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</si>
  <si>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</si>
  <si>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</si>
  <si>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</si>
  <si>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</si>
  <si>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</si>
  <si>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</si>
  <si>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</si>
  <si>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</si>
  <si>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</si>
  <si>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</si>
  <si>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</si>
  <si>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</si>
  <si>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</si>
  <si>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</si>
  <si>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</si>
  <si>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</si>
  <si>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</si>
  <si>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</si>
  <si>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</si>
  <si>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</si>
  <si>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</si>
  <si>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</si>
  <si>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</si>
  <si>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</si>
  <si>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</si>
  <si>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</si>
  <si>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</si>
  <si>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</si>
  <si>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</si>
  <si>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</si>
  <si>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</si>
  <si>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</si>
  <si>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</si>
  <si>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</si>
  <si>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</si>
  <si>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</si>
  <si>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</si>
  <si>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</si>
  <si>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</si>
  <si>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</si>
  <si>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</si>
  <si>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</si>
  <si>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</si>
  <si>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</si>
  <si>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</si>
  <si>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</si>
  <si>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</si>
  <si>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</si>
  <si>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</si>
  <si>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</si>
  <si>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</si>
  <si>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</si>
  <si>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</si>
  <si>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</si>
  <si>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</si>
  <si>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</si>
  <si>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</si>
  <si>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</si>
  <si>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</si>
  <si>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</si>
  <si>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</si>
  <si>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</si>
  <si>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</si>
  <si>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</si>
  <si>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</si>
  <si>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</si>
  <si>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</si>
  <si>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</si>
  <si>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</si>
  <si>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</si>
  <si>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</si>
  <si>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</si>
  <si>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</si>
  <si>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</si>
  <si>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</si>
  <si>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</si>
  <si>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</si>
  <si>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</si>
  <si>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</si>
  <si>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</si>
  <si>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</si>
  <si>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</si>
  <si>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</si>
  <si>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</si>
  <si>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</si>
  <si>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</si>
  <si>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</si>
  <si>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</si>
  <si>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</si>
  <si>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</si>
  <si>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</si>
  <si>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</si>
  <si>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</si>
  <si>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</si>
  <si>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</si>
  <si>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</si>
  <si>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</si>
  <si>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</si>
  <si>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</si>
  <si>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</si>
  <si>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</si>
  <si>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</si>
  <si>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</si>
  <si>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</si>
  <si>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</si>
  <si>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</si>
  <si>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</si>
  <si>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</si>
  <si>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</si>
  <si>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</si>
  <si>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</si>
  <si>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</si>
  <si>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</si>
  <si>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</si>
  <si>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</si>
  <si>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</si>
  <si>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</si>
  <si>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</si>
  <si>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</si>
  <si>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</si>
  <si>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</si>
  <si>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</si>
  <si>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</si>
  <si>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</si>
  <si>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</si>
  <si>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</si>
  <si>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</si>
  <si>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</si>
  <si>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</si>
  <si>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</si>
  <si>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</si>
  <si>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</si>
  <si>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</si>
  <si>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</si>
  <si>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</si>
  <si>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</si>
  <si>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</si>
  <si>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</si>
  <si>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</si>
  <si>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</si>
  <si>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</si>
  <si>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</si>
  <si>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</si>
  <si>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</si>
  <si>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</si>
  <si>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</si>
  <si>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</si>
  <si>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</si>
  <si>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</si>
  <si>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</si>
  <si>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</si>
  <si>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</si>
  <si>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</si>
  <si>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</si>
  <si>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</si>
  <si>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</si>
  <si>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</si>
  <si>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</si>
  <si>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</si>
  <si>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</si>
  <si>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</si>
  <si>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</si>
  <si>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</si>
  <si>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</si>
  <si>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</si>
  <si>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</si>
  <si>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</si>
  <si>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</si>
  <si>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</si>
  <si>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</si>
  <si>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</si>
  <si>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</si>
  <si>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</si>
  <si>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</si>
  <si>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</si>
  <si>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</si>
  <si>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</si>
  <si>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</si>
  <si>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</si>
  <si>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</si>
  <si>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</si>
  <si>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</si>
  <si>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</si>
  <si>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</si>
  <si>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</si>
  <si>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</si>
  <si>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</si>
  <si>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</si>
  <si>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</si>
  <si>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</si>
  <si>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</si>
  <si>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</si>
  <si>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</si>
  <si>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</si>
  <si>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</si>
  <si>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</si>
  <si>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</si>
  <si>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</si>
  <si>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</si>
  <si>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</si>
  <si>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</si>
  <si>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</si>
  <si>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</si>
  <si>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</si>
  <si>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</si>
  <si>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</si>
  <si>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</si>
  <si>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</si>
  <si>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</si>
  <si>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</si>
  <si>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</si>
  <si>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</si>
  <si>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</si>
  <si>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</si>
  <si>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</si>
  <si>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</si>
  <si>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</si>
  <si>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</si>
  <si>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</si>
  <si>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</si>
  <si>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</si>
  <si>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</si>
  <si>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</si>
  <si>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</si>
  <si>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</si>
  <si>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</si>
  <si>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</si>
  <si>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</si>
  <si>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</si>
  <si>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</si>
  <si>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</si>
  <si>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</si>
  <si>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</si>
  <si>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</si>
  <si>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</si>
  <si>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</si>
  <si>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</si>
  <si>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</si>
  <si>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</si>
  <si>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</si>
  <si>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</si>
  <si>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</si>
  <si>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</si>
  <si>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</si>
  <si>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</si>
  <si>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</si>
  <si>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</si>
  <si>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</si>
  <si>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</si>
  <si>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</si>
  <si>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</si>
  <si>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</si>
  <si>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</si>
  <si>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</si>
  <si>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</si>
  <si>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</si>
  <si>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</si>
  <si>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</si>
  <si>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</si>
  <si>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</si>
  <si>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</si>
  <si>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</si>
  <si>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</si>
  <si>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</si>
  <si>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</si>
  <si>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</si>
  <si>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</si>
  <si>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</si>
  <si>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</si>
  <si>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</si>
  <si>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</si>
  <si>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</si>
  <si>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</si>
  <si>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</si>
  <si>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</si>
  <si>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</si>
  <si>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</si>
  <si>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</si>
  <si>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</si>
  <si>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</si>
  <si>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</si>
  <si>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</si>
  <si>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</si>
  <si>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</si>
  <si>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</si>
  <si>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</si>
  <si>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</si>
  <si>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</si>
  <si>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</si>
  <si>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</si>
  <si>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</si>
  <si>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</si>
  <si>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</si>
  <si>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</si>
  <si>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</si>
  <si>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</si>
  <si>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</si>
  <si>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</si>
  <si>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</si>
  <si>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</si>
  <si>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</si>
  <si>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</si>
  <si>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</si>
  <si>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</si>
  <si>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</si>
  <si>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</si>
  <si>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</si>
  <si>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</si>
  <si>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</si>
  <si>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</si>
  <si>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</si>
  <si>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</si>
  <si>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</si>
  <si>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</si>
  <si>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</si>
  <si>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</si>
  <si>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</si>
  <si>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</si>
  <si>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</si>
  <si>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</si>
  <si>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</si>
  <si>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</si>
  <si>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</si>
  <si>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</si>
  <si>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</si>
  <si>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</si>
  <si>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</si>
  <si>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</si>
  <si>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</si>
  <si>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</si>
  <si>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</si>
  <si>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</si>
  <si>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</si>
  <si>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</si>
  <si>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</si>
  <si>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</si>
  <si>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</si>
  <si>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</si>
  <si>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</si>
  <si>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</si>
  <si>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</si>
  <si>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</si>
  <si>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</si>
  <si>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</si>
  <si>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</si>
  <si>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</si>
  <si>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</si>
  <si>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</si>
  <si>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</si>
  <si>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</si>
  <si>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</si>
  <si>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</si>
  <si>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</si>
  <si>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</si>
  <si>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</si>
  <si>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</si>
  <si>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</si>
  <si>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</si>
  <si>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</si>
  <si>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</si>
  <si>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</si>
  <si>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</si>
  <si>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</si>
  <si>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</si>
  <si>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</si>
  <si>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</si>
  <si>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</si>
  <si>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</si>
  <si>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</si>
  <si>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</si>
  <si>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</si>
  <si>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</si>
  <si>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</si>
  <si>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</si>
  <si>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</si>
  <si>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</si>
  <si>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</si>
  <si>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</si>
  <si>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</si>
  <si>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</si>
  <si>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</si>
  <si>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</si>
  <si>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</si>
  <si>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</si>
  <si>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</si>
  <si>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</si>
  <si>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</si>
  <si>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</si>
  <si>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</si>
  <si>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</si>
  <si>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</si>
  <si>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</si>
  <si>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</si>
  <si>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</si>
  <si>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</si>
  <si>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</si>
  <si>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</si>
  <si>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</si>
  <si>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</si>
  <si>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</si>
  <si>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</si>
  <si>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</si>
  <si>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</si>
  <si>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</si>
  <si>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</si>
  <si>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</si>
  <si>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</si>
  <si>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</si>
  <si>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</si>
  <si>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</si>
  <si>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</si>
  <si>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</si>
  <si>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</si>
  <si>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</si>
  <si>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</si>
  <si>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</si>
  <si>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</si>
  <si>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</si>
  <si>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</si>
  <si>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</si>
  <si>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</si>
  <si>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</si>
  <si>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</si>
  <si>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</si>
  <si>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</si>
  <si>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</si>
  <si>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</si>
  <si>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</si>
  <si>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</si>
  <si>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</si>
  <si>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</si>
  <si>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</si>
  <si>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</si>
  <si>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</si>
  <si>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</si>
  <si>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</si>
  <si>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</si>
  <si>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</si>
  <si>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</si>
  <si>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</si>
  <si>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</si>
  <si>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</si>
  <si>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</si>
  <si>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</si>
  <si>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</si>
  <si>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</si>
  <si>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</si>
  <si>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</si>
  <si>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</si>
  <si>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</si>
  <si>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</si>
  <si>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</si>
  <si>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</si>
  <si>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</si>
  <si>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</si>
  <si>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</si>
  <si>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</si>
  <si>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</si>
  <si>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</si>
  <si>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</si>
  <si>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</si>
  <si>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</si>
  <si>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</si>
  <si>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</si>
  <si>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</si>
  <si>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</si>
  <si>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</si>
  <si>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</si>
  <si>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</si>
  <si>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</si>
  <si>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</si>
  <si>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</si>
  <si>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</si>
  <si>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</si>
  <si>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</si>
  <si>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</si>
  <si>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</si>
  <si>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</si>
  <si>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</si>
  <si>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</si>
  <si>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</si>
  <si>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</si>
  <si>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</si>
  <si>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</si>
  <si>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</si>
  <si>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</si>
  <si>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</si>
  <si>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</si>
  <si>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</si>
  <si>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</si>
  <si>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</si>
  <si>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</si>
  <si>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</si>
  <si>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</si>
  <si>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</si>
  <si>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</si>
  <si>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</si>
  <si>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</si>
  <si>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</si>
  <si>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</si>
  <si>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</si>
  <si>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</si>
  <si>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</si>
  <si>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</si>
  <si>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</si>
  <si>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</si>
  <si>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</si>
  <si>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</si>
  <si>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</si>
  <si>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</si>
  <si>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</si>
  <si>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</si>
  <si>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</si>
  <si>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</si>
  <si>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</si>
  <si>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</si>
  <si>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</si>
  <si>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</si>
  <si>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</si>
  <si>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</si>
  <si>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</si>
  <si>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</si>
  <si>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</si>
  <si>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</si>
  <si>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</si>
  <si>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</si>
  <si>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</si>
  <si>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</si>
  <si>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</si>
  <si>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</si>
  <si>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</si>
  <si>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</si>
  <si>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</si>
  <si>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</si>
  <si>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</si>
  <si>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</si>
  <si>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</si>
  <si>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</si>
  <si>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</si>
  <si>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</si>
  <si>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</si>
  <si>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</si>
  <si>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</si>
  <si>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</si>
  <si>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</si>
  <si>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</si>
  <si>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</si>
  <si>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</si>
  <si>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</si>
  <si>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</si>
  <si>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</si>
  <si>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</si>
  <si>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</si>
  <si>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</si>
  <si>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</si>
  <si>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</si>
  <si>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</si>
  <si>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</si>
  <si>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</si>
  <si>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</si>
  <si>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</si>
  <si>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</si>
  <si>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</si>
  <si>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</si>
  <si>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</si>
  <si>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</si>
  <si>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</si>
  <si>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</si>
  <si>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</si>
  <si>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</si>
  <si>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</si>
  <si>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</si>
  <si>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</si>
  <si>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</si>
  <si>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</si>
  <si>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</si>
  <si>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</si>
  <si>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</si>
  <si>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</si>
  <si>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</si>
  <si>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</si>
  <si>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</si>
  <si>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</si>
  <si>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</si>
  <si>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</si>
  <si>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</si>
  <si>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</si>
  <si>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</si>
  <si>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</si>
  <si>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</si>
  <si>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</si>
  <si>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</si>
  <si>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</si>
  <si>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</si>
  <si>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</si>
  <si>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</si>
  <si>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</si>
  <si>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</si>
  <si>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</si>
  <si>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</si>
  <si>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</si>
  <si>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</si>
  <si>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</si>
  <si>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</si>
  <si>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</si>
  <si>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</si>
  <si>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</si>
  <si>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</si>
  <si>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</si>
  <si>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</si>
  <si>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</si>
  <si>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</si>
  <si>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</si>
  <si>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</si>
  <si>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</si>
  <si>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</si>
  <si>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</si>
  <si>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</si>
  <si>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</si>
  <si>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</si>
  <si>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</si>
  <si>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</si>
  <si>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</si>
  <si>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</si>
  <si>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</si>
  <si>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</si>
  <si>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</si>
  <si>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</si>
  <si>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</si>
  <si>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</si>
  <si>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</si>
  <si>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</si>
  <si>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</si>
  <si>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</si>
  <si>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</si>
  <si>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</si>
  <si>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</si>
  <si>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</si>
  <si>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</si>
  <si>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</si>
  <si>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</si>
  <si>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</si>
  <si>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</si>
  <si>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</si>
  <si>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</si>
  <si>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</si>
  <si>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</si>
  <si>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</si>
  <si>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</si>
  <si>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</si>
  <si>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</si>
  <si>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</si>
  <si>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</si>
  <si>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</si>
  <si>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</si>
  <si>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</si>
  <si>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</si>
  <si>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</si>
  <si>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</si>
  <si>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</si>
  <si>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</si>
  <si>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</si>
  <si>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</si>
  <si>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</si>
  <si>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</si>
  <si>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</si>
  <si>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</si>
  <si>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</si>
  <si>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</si>
  <si>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</si>
  <si>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</si>
  <si>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</si>
  <si>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</si>
  <si>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</si>
  <si>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</si>
  <si>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</si>
  <si>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</si>
  <si>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</si>
  <si>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</si>
  <si>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</si>
  <si>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</si>
  <si>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</si>
  <si>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</si>
  <si>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</si>
  <si>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</si>
  <si>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</si>
  <si>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</si>
  <si>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</si>
  <si>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</si>
  <si>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</si>
  <si>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</si>
  <si>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</si>
  <si>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</si>
  <si>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</si>
  <si>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</si>
  <si>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</si>
  <si>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</si>
  <si>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</si>
  <si>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</si>
  <si>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</si>
  <si>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</si>
  <si>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</si>
  <si>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</si>
  <si>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</si>
  <si>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</si>
  <si>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</si>
  <si>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</si>
  <si>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</si>
  <si>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</si>
  <si>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</si>
  <si>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</si>
  <si>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</si>
  <si>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</si>
  <si>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</si>
  <si>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</si>
  <si>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</si>
  <si>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</si>
  <si>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</si>
  <si>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</si>
  <si>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</si>
  <si>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</si>
  <si>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</si>
  <si>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</si>
  <si>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</si>
  <si>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</si>
  <si>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</si>
  <si>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</si>
  <si>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</si>
  <si>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</si>
  <si>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</si>
  <si>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</si>
  <si>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</si>
  <si>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</si>
  <si>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</si>
  <si>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</si>
  <si>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</si>
  <si>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</si>
  <si>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</si>
  <si>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</si>
  <si>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</si>
  <si>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</si>
  <si>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</si>
  <si>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</si>
  <si>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</si>
  <si>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</si>
  <si>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</si>
  <si>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</si>
  <si>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</si>
  <si>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</si>
  <si>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</si>
  <si>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</si>
  <si>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</si>
  <si>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</si>
  <si>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</si>
  <si>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</si>
  <si>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</si>
  <si>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</si>
  <si>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</si>
  <si>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</si>
  <si>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</si>
  <si>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</si>
  <si>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</si>
  <si>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</si>
  <si>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</si>
  <si>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</si>
  <si>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</si>
  <si>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</si>
  <si>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</si>
  <si>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</si>
  <si>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</si>
  <si>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</si>
  <si>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</si>
  <si>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</si>
  <si>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</si>
  <si>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</si>
  <si>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</si>
  <si>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</si>
  <si>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</si>
  <si>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</si>
  <si>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</si>
  <si>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</si>
  <si>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</si>
  <si>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</si>
  <si>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</si>
  <si>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</si>
  <si>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</si>
  <si>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</si>
  <si>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</si>
  <si>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</si>
  <si>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</si>
  <si>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</si>
  <si>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</si>
  <si>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</si>
  <si>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</si>
  <si>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</si>
  <si>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</si>
  <si>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</si>
  <si>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</si>
  <si>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</si>
  <si>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</si>
  <si>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</si>
  <si>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</si>
  <si>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</si>
  <si>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</si>
  <si>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</si>
  <si>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</si>
  <si>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</si>
  <si>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</si>
  <si>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</si>
  <si>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</si>
  <si>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</si>
  <si>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</si>
  <si>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</si>
  <si>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</si>
  <si>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</si>
  <si>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</si>
  <si>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</si>
  <si>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</si>
  <si>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</si>
  <si>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</si>
  <si>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</si>
  <si>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</si>
  <si>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</si>
  <si>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</si>
  <si>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</si>
  <si>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</si>
  <si>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</si>
  <si>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</si>
  <si>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</si>
  <si>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</si>
  <si>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</si>
  <si>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</si>
  <si>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</si>
  <si>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</si>
  <si>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</si>
  <si>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</si>
  <si>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</si>
  <si>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</si>
  <si>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</si>
  <si>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</si>
  <si>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</si>
  <si>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</si>
  <si>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</si>
  <si>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</si>
  <si>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</si>
  <si>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</si>
  <si>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</si>
  <si>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</si>
  <si>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</si>
  <si>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</si>
  <si>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</si>
  <si>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</si>
  <si>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</si>
  <si>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</si>
  <si>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</si>
  <si>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</si>
  <si>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</si>
  <si>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</si>
  <si>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</si>
  <si>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</si>
  <si>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</si>
  <si>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</si>
  <si>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</si>
  <si>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</si>
  <si>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</si>
  <si>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</si>
  <si>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</si>
  <si>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</si>
  <si>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</si>
  <si>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</si>
  <si>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</si>
  <si>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</si>
  <si>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</si>
  <si>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</si>
  <si>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</si>
  <si>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</si>
  <si>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</si>
  <si>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</si>
  <si>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</si>
  <si>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</si>
  <si>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</si>
  <si>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</si>
  <si>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</si>
  <si>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</si>
  <si>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</si>
  <si>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</si>
  <si>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</si>
  <si>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</si>
  <si>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</si>
  <si>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</si>
  <si>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</si>
  <si>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</si>
  <si>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</si>
  <si>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</si>
  <si>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</si>
  <si>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</si>
  <si>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</si>
  <si>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</si>
  <si>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</si>
  <si>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</si>
  <si>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</si>
  <si>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</si>
  <si>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</si>
  <si>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</si>
  <si>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</si>
  <si>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</si>
  <si>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</si>
  <si>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</si>
  <si>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</si>
  <si>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</si>
  <si>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</si>
  <si>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</si>
  <si>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</si>
  <si>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</si>
  <si>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</si>
  <si>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</si>
  <si>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</si>
  <si>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</si>
  <si>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</si>
  <si>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</si>
  <si>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</si>
  <si>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</si>
  <si>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</si>
  <si>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</si>
  <si>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</si>
  <si>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</si>
  <si>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</si>
  <si>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</si>
  <si>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</si>
  <si>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</si>
  <si>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</si>
  <si>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</si>
  <si>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</si>
  <si>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</si>
  <si>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</si>
  <si>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</si>
  <si>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</si>
  <si>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</si>
  <si>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</si>
  <si>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</si>
  <si>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</si>
  <si>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</si>
  <si>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</si>
  <si>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</si>
  <si>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</si>
  <si>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</si>
  <si>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</si>
  <si>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</si>
  <si>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</si>
  <si>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</si>
  <si>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</si>
  <si>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</si>
  <si>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</si>
  <si>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</si>
  <si>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</si>
  <si>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</si>
  <si>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</si>
  <si>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</si>
  <si>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</si>
  <si>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</si>
  <si>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</si>
  <si>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</si>
  <si>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</si>
  <si>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</si>
  <si>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</si>
  <si>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</si>
  <si>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</si>
  <si>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</si>
  <si>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</si>
  <si>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</si>
  <si>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</si>
  <si>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</si>
  <si>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</si>
  <si>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</si>
  <si>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</si>
  <si>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</si>
  <si>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</si>
  <si>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</si>
  <si>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</si>
  <si>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</si>
  <si>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</si>
  <si>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</si>
  <si>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</si>
  <si>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</si>
  <si>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</si>
  <si>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</si>
  <si>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</si>
  <si>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</si>
  <si>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</si>
  <si>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</si>
  <si>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</si>
  <si>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</si>
  <si>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</si>
  <si>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</si>
  <si>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</si>
  <si>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</si>
  <si>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</si>
  <si>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</si>
  <si>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</si>
  <si>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</si>
  <si>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</si>
  <si>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</si>
  <si>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</si>
  <si>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</si>
  <si>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</si>
  <si>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</si>
  <si>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</si>
  <si>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</si>
  <si>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</si>
  <si>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</si>
  <si>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</si>
  <si>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</si>
  <si>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</si>
  <si>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</si>
  <si>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</si>
  <si>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</si>
  <si>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</si>
  <si>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</si>
  <si>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</si>
  <si>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</si>
  <si>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</si>
  <si>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</si>
  <si>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</si>
  <si>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</si>
  <si>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</si>
  <si>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</si>
  <si>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</si>
  <si>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</si>
  <si>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</si>
  <si>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</si>
  <si>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</si>
  <si>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</si>
  <si>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</si>
  <si>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</si>
  <si>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</si>
  <si>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</si>
  <si>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</si>
  <si>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</si>
  <si>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</si>
  <si>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</si>
  <si>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</si>
  <si>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</si>
  <si>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</si>
  <si>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</si>
  <si>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</si>
  <si>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</si>
  <si>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</si>
  <si>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</si>
  <si>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</si>
  <si>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</si>
  <si>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</si>
  <si>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</si>
  <si>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</si>
  <si>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</si>
  <si>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</si>
  <si>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</si>
  <si>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</si>
  <si>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</si>
  <si>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</si>
  <si>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</si>
  <si>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</si>
  <si>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</si>
  <si>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</si>
  <si>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</si>
  <si>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</si>
  <si>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</si>
  <si>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</si>
  <si>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</si>
  <si>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</si>
  <si>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</si>
  <si>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</si>
  <si>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</si>
  <si>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</si>
  <si>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</si>
  <si>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</si>
  <si>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</si>
  <si>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</si>
  <si>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</si>
  <si>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</si>
  <si>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</si>
  <si>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</si>
  <si>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</si>
  <si>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</si>
  <si>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</si>
  <si>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</si>
  <si>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</si>
  <si>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</si>
  <si>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</si>
  <si>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</si>
  <si>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</si>
  <si>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</si>
  <si>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</si>
  <si>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</si>
  <si>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</si>
  <si>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</si>
  <si>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</si>
  <si>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</si>
  <si>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</si>
  <si>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</si>
  <si>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</si>
  <si>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</si>
  <si>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</si>
  <si>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</si>
  <si>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</si>
  <si>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</si>
  <si>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</si>
  <si>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</si>
  <si>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</si>
  <si>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</si>
  <si>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</si>
  <si>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</si>
  <si>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</si>
  <si>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</si>
  <si>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</si>
  <si>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</si>
  <si>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</si>
  <si>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</si>
  <si>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</si>
  <si>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</si>
  <si>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</si>
  <si>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</si>
  <si>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</si>
  <si>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</si>
  <si>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</si>
  <si>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</si>
  <si>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</si>
  <si>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</si>
  <si>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</si>
  <si>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</si>
  <si>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</si>
  <si>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</si>
  <si>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</si>
  <si>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</si>
  <si>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</si>
  <si>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</si>
  <si>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</si>
  <si>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</si>
  <si>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</si>
  <si>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</si>
  <si>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</si>
  <si>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</si>
  <si>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</si>
  <si>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</si>
  <si>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</si>
  <si>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</si>
  <si>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</si>
  <si>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</si>
  <si>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</si>
  <si>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</si>
  <si>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</si>
  <si>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</si>
  <si>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</si>
  <si>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</si>
  <si>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</si>
  <si>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</si>
  <si>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</si>
  <si>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</si>
  <si>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</si>
  <si>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</si>
  <si>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</si>
  <si>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</si>
  <si>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</si>
  <si>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</si>
  <si>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</si>
  <si>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</si>
  <si>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</si>
  <si>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</si>
  <si>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</si>
  <si>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</si>
  <si>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</si>
  <si>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</si>
  <si>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</si>
  <si>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</si>
  <si>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</si>
  <si>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</si>
  <si>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</si>
  <si>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</si>
  <si>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</si>
  <si>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</si>
  <si>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</si>
  <si>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</si>
  <si>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</si>
  <si>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</si>
  <si>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</si>
  <si>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</si>
  <si>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</si>
  <si>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</si>
  <si>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</si>
  <si>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</si>
  <si>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</si>
  <si>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</si>
  <si>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</si>
  <si>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</si>
  <si>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</si>
  <si>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</si>
  <si>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</si>
  <si>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</si>
  <si>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</si>
  <si>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</si>
  <si>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</si>
  <si>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</si>
  <si>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</si>
  <si>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</si>
  <si>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</si>
  <si>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</si>
  <si>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</si>
  <si>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</si>
  <si>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</si>
  <si>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</si>
  <si>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</si>
  <si>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</si>
  <si>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</si>
  <si>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</si>
  <si>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</si>
  <si>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</si>
  <si>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</si>
  <si>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</si>
  <si>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</si>
  <si>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</si>
  <si>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</si>
  <si>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</si>
  <si>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</si>
  <si>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</si>
  <si>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</si>
  <si>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</si>
  <si>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</si>
  <si>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</si>
  <si>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</si>
  <si>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</si>
  <si>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</si>
  <si>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</si>
  <si>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</si>
  <si>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</si>
  <si>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</si>
  <si>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</si>
  <si>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</si>
  <si>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</si>
  <si>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</si>
  <si>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</si>
  <si>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</si>
  <si>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</si>
  <si>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</si>
  <si>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</si>
  <si>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</si>
  <si>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</si>
  <si>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</si>
  <si>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</si>
  <si>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</si>
  <si>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</si>
  <si>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</si>
  <si>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</si>
  <si>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</si>
  <si>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</si>
  <si>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</si>
  <si>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</si>
  <si>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</si>
  <si>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</si>
  <si>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</si>
  <si>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</si>
  <si>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</si>
  <si>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</si>
  <si>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</si>
  <si>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</si>
  <si>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</si>
  <si>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</si>
  <si>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</si>
  <si>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</si>
  <si>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</si>
  <si>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</si>
  <si>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</si>
  <si>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</si>
  <si>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</si>
  <si>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</si>
  <si>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</si>
  <si>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</si>
  <si>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</si>
  <si>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</si>
  <si>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</si>
  <si>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</si>
  <si>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</si>
  <si>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</si>
  <si>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</si>
  <si>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</si>
  <si>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</si>
  <si>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</si>
  <si>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</si>
  <si>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</si>
  <si>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</si>
  <si>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</si>
  <si>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</si>
  <si>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</si>
  <si>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</si>
  <si>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</si>
  <si>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</si>
  <si>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</si>
  <si>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</si>
  <si>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</si>
  <si>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</si>
  <si>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</si>
  <si>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</si>
  <si>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</si>
  <si>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</si>
  <si>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</si>
  <si>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</si>
  <si>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</si>
  <si>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</si>
  <si>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</si>
  <si>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</si>
  <si>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</si>
  <si>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</si>
  <si>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</si>
  <si>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</si>
  <si>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</si>
  <si>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</si>
  <si>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</si>
  <si>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</si>
  <si>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</si>
  <si>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</si>
  <si>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</si>
  <si>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</si>
  <si>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</si>
  <si>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</si>
  <si>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</si>
  <si>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</si>
  <si>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</si>
  <si>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</si>
  <si>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</si>
  <si>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</si>
  <si>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</si>
  <si>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</si>
  <si>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</si>
  <si>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</si>
  <si>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</si>
  <si>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</si>
  <si>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</si>
  <si>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</si>
  <si>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</si>
  <si>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</si>
  <si>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</si>
  <si>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</si>
  <si>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</si>
  <si>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</si>
  <si>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</si>
  <si>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</si>
  <si>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</si>
  <si>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</si>
  <si>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</si>
  <si>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</si>
  <si>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</si>
  <si>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</si>
  <si>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</si>
  <si>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</si>
  <si>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</si>
  <si>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</si>
  <si>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</si>
  <si>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</si>
  <si>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</si>
  <si>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</si>
  <si>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</si>
  <si>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</si>
  <si>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</si>
  <si>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</si>
  <si>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</si>
  <si>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</si>
  <si>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</si>
  <si>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</si>
  <si>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</si>
  <si>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</si>
  <si>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</si>
  <si>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</si>
  <si>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</si>
  <si>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</si>
  <si>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</si>
  <si>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</si>
  <si>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</si>
  <si>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</si>
  <si>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</si>
  <si>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</si>
  <si>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</si>
  <si>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</si>
  <si>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</si>
  <si>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</si>
  <si>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</si>
  <si>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</si>
  <si>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</si>
  <si>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</si>
  <si>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</si>
  <si>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</si>
  <si>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</si>
  <si>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</si>
  <si>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</si>
  <si>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</si>
  <si>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</si>
  <si>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</si>
  <si>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</si>
  <si>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</si>
  <si>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</si>
  <si>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</si>
  <si>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</si>
  <si>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</si>
  <si>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</si>
  <si>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</si>
  <si>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</si>
  <si>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</si>
  <si>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</si>
  <si>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</si>
  <si>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</si>
  <si>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</si>
  <si>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</si>
  <si>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</si>
  <si>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</si>
  <si>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</si>
  <si>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</si>
  <si>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</si>
  <si>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</si>
  <si>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</si>
  <si>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</si>
  <si>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</si>
  <si>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</si>
  <si>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</si>
  <si>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</si>
  <si>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</si>
  <si>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</si>
  <si>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</si>
  <si>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</si>
  <si>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</si>
  <si>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</si>
  <si>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</si>
  <si>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</si>
  <si>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</si>
  <si>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</si>
  <si>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</si>
  <si>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</si>
  <si>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</si>
  <si>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</si>
  <si>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</si>
  <si>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</si>
  <si>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</si>
  <si>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</si>
  <si>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</si>
  <si>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</si>
  <si>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</si>
  <si>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</si>
  <si>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</si>
  <si>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</si>
  <si>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</si>
  <si>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</si>
  <si>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</si>
  <si>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</si>
  <si>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</si>
  <si>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</si>
  <si>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</si>
  <si>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</si>
  <si>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</si>
  <si>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</si>
  <si>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</si>
  <si>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</si>
  <si>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</si>
  <si>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</si>
  <si>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</si>
  <si>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</si>
  <si>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</si>
  <si>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</si>
  <si>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</si>
  <si>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</si>
  <si>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</si>
  <si>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</si>
  <si>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</si>
  <si>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</si>
  <si>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</si>
  <si>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</si>
  <si>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</si>
  <si>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</si>
  <si>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</si>
  <si>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</si>
  <si>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</si>
  <si>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</si>
  <si>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</si>
  <si>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</si>
  <si>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</si>
  <si>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</si>
  <si>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</si>
  <si>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</si>
  <si>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</si>
  <si>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</si>
  <si>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</si>
  <si>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</si>
  <si>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</si>
  <si>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</si>
  <si>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</si>
  <si>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</si>
  <si>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</si>
  <si>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</si>
  <si>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</si>
  <si>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</si>
  <si>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</si>
  <si>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</si>
  <si>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</si>
  <si>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</si>
  <si>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</si>
  <si>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</si>
  <si>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</si>
  <si>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</si>
  <si>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</si>
  <si>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</si>
  <si>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</si>
  <si>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</si>
  <si>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</si>
  <si>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</si>
  <si>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</si>
  <si>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</si>
  <si>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</si>
  <si>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</si>
  <si>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</si>
  <si>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</si>
  <si>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</si>
  <si>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</si>
  <si>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</si>
  <si>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</si>
  <si>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</si>
  <si>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</si>
  <si>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</si>
  <si>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</si>
  <si>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</si>
  <si>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</si>
  <si>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</si>
  <si>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</si>
  <si>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</si>
  <si>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</si>
  <si>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</si>
  <si>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</si>
  <si>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</si>
  <si>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</si>
  <si>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</si>
  <si>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</si>
  <si>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</si>
  <si>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</si>
  <si>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</si>
  <si>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</si>
  <si>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</si>
  <si>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</si>
  <si>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</si>
  <si>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</si>
  <si>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</si>
  <si>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</si>
  <si>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</si>
  <si>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</si>
  <si>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</si>
  <si>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</si>
  <si>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</si>
  <si>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</si>
  <si>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</si>
  <si>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</si>
  <si>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</si>
  <si>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</si>
  <si>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</si>
  <si>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</si>
  <si>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</si>
  <si>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</si>
  <si>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</si>
  <si>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</si>
  <si>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</si>
  <si>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</si>
  <si>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</si>
  <si>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</si>
  <si>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</si>
  <si>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</si>
  <si>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</si>
  <si>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</si>
  <si>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</si>
  <si>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</si>
  <si>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</si>
  <si>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</si>
  <si>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</si>
  <si>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</si>
  <si>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</si>
  <si>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</si>
  <si>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</si>
  <si>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</si>
  <si>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</si>
  <si>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</si>
  <si>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</si>
  <si>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</si>
  <si>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</si>
  <si>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</si>
  <si>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</si>
  <si>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</si>
  <si>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</si>
  <si>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</si>
  <si>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</si>
  <si>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</si>
  <si>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</si>
  <si>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</si>
  <si>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</si>
  <si>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</si>
  <si>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</si>
  <si>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</si>
  <si>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</si>
  <si>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</si>
  <si>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</si>
  <si>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</si>
  <si>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</si>
  <si>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</si>
  <si>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</si>
  <si>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</si>
  <si>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</si>
  <si>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</si>
  <si>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</si>
  <si>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</si>
  <si>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</si>
  <si>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</si>
  <si>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</si>
  <si>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</si>
  <si>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</si>
  <si>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</si>
  <si>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</si>
  <si>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</si>
  <si>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</si>
  <si>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</si>
  <si>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</si>
  <si>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</si>
  <si>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</si>
  <si>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</si>
  <si>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</si>
  <si>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</si>
  <si>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</si>
  <si>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</si>
  <si>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</si>
  <si>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</si>
  <si>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</si>
  <si>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</si>
  <si>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</si>
  <si>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</si>
  <si>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</si>
  <si>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</si>
  <si>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</si>
  <si>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</si>
  <si>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</si>
  <si>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</si>
  <si>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</si>
  <si>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</si>
  <si>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</si>
  <si>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</si>
  <si>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</si>
  <si>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</si>
  <si>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</si>
  <si>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</si>
  <si>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</si>
  <si>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</si>
  <si>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</si>
  <si>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</si>
  <si>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</si>
  <si>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</si>
  <si>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</si>
  <si>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</si>
  <si>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</si>
  <si>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</si>
  <si>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</si>
  <si>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</si>
  <si>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</si>
  <si>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</si>
  <si>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</si>
  <si>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</si>
  <si>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</si>
  <si>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</si>
  <si>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</si>
  <si>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</si>
  <si>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</si>
  <si>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</si>
  <si>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</si>
  <si>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</si>
  <si>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</si>
  <si>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</si>
  <si>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</si>
  <si>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</si>
  <si>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</si>
  <si>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</si>
  <si>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</si>
  <si>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</si>
  <si>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</si>
  <si>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</si>
  <si>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</si>
  <si>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</si>
  <si>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</si>
  <si>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</si>
  <si>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</si>
  <si>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</si>
  <si>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</si>
  <si>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</si>
  <si>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</si>
  <si>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</si>
  <si>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</si>
  <si>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</si>
  <si>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</si>
  <si>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</si>
  <si>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</si>
  <si>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</si>
  <si>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</si>
  <si>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</si>
  <si>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</si>
  <si>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</si>
  <si>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</si>
  <si>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</si>
  <si>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</si>
  <si>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</si>
  <si>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</si>
  <si>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</si>
  <si>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</si>
  <si>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</si>
  <si>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</si>
  <si>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</si>
  <si>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</si>
  <si>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</si>
  <si>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</si>
  <si>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</si>
  <si>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</si>
  <si>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</si>
  <si>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</si>
  <si>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</si>
  <si>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</si>
  <si>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</si>
  <si>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</si>
  <si>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</si>
  <si>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</si>
  <si>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</si>
  <si>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</si>
  <si>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</si>
  <si>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</si>
  <si>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</si>
  <si>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</si>
  <si>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</si>
  <si>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</si>
  <si>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</si>
  <si>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</si>
  <si>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</si>
  <si>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</si>
  <si>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</si>
  <si>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</si>
  <si>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</si>
  <si>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</si>
  <si>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</si>
  <si>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</si>
  <si>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</si>
  <si>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</si>
  <si>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</si>
  <si>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</si>
  <si>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</si>
  <si>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</si>
  <si>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</si>
  <si>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</si>
  <si>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</si>
  <si>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</si>
  <si>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</si>
  <si>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</si>
  <si>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</si>
  <si>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</si>
  <si>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</si>
  <si>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</si>
  <si>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</si>
  <si>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</si>
  <si>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</si>
  <si>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</si>
  <si>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</si>
  <si>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</si>
  <si>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</si>
  <si>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</si>
  <si>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</si>
  <si>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</si>
  <si>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</si>
  <si>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</si>
  <si>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</si>
  <si>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</si>
  <si>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</si>
  <si>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</si>
  <si>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</si>
  <si>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</si>
  <si>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</si>
  <si>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</si>
  <si>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</si>
  <si>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</si>
  <si>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</si>
  <si>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</si>
  <si>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</si>
  <si>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</si>
  <si>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</si>
  <si>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</si>
  <si>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</si>
  <si>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</si>
  <si>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</si>
  <si>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</si>
  <si>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</si>
  <si>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</si>
  <si>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</si>
  <si>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</si>
  <si>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</si>
  <si>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</si>
  <si>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</si>
  <si>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</si>
  <si>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</si>
  <si>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</si>
  <si>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</si>
  <si>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</si>
  <si>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</si>
  <si>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</si>
  <si>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</si>
  <si>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</si>
  <si>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</si>
  <si>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</si>
  <si>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</si>
  <si>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</si>
  <si>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</si>
  <si>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</si>
  <si>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</si>
  <si>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</si>
  <si>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</si>
  <si>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</si>
  <si>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</si>
  <si>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</si>
  <si>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</si>
  <si>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</si>
  <si>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</si>
  <si>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</si>
  <si>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</si>
  <si>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</si>
  <si>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</si>
  <si>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</si>
  <si>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</si>
  <si>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</si>
  <si>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</si>
  <si>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</si>
  <si>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</si>
  <si>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</si>
  <si>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</si>
  <si>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</si>
  <si>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</si>
  <si>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</si>
  <si>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</si>
  <si>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</si>
  <si>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</si>
  <si>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</si>
  <si>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</si>
  <si>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</si>
  <si>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</si>
  <si>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</si>
  <si>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</si>
  <si>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</si>
  <si>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</si>
  <si>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</si>
  <si>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</si>
  <si>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</si>
  <si>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</si>
  <si>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</si>
  <si>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</si>
  <si>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</si>
  <si>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</si>
  <si>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</si>
  <si>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</si>
  <si>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</si>
  <si>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</si>
  <si>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</si>
  <si>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</si>
  <si>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</si>
  <si>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</si>
  <si>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</si>
  <si>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</si>
  <si>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</si>
  <si>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</si>
  <si>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</si>
  <si>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</si>
  <si>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</si>
  <si>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</si>
  <si>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</si>
  <si>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</si>
  <si>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</si>
  <si>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</si>
  <si>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</si>
  <si>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</si>
  <si>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</si>
  <si>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</si>
  <si>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</si>
  <si>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</si>
  <si>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</si>
  <si>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</si>
  <si>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</si>
  <si>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</si>
  <si>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</si>
  <si>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</si>
  <si>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</si>
  <si>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</si>
  <si>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</si>
  <si>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</si>
  <si>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</si>
  <si>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</si>
  <si>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</si>
  <si>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</si>
  <si>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</si>
  <si>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</si>
  <si>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</si>
  <si>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</si>
  <si>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</si>
  <si>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</si>
  <si>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</si>
  <si>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</si>
  <si>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</si>
  <si>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</si>
  <si>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</si>
  <si>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</si>
  <si>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</si>
  <si>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</si>
  <si>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</si>
  <si>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</si>
  <si>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</si>
  <si>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</si>
  <si>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</si>
  <si>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</si>
  <si>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</si>
  <si>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</si>
  <si>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</si>
  <si>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</si>
  <si>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</si>
  <si>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</si>
  <si>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</si>
  <si>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</si>
  <si>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</si>
  <si>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</si>
  <si>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</si>
  <si>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</si>
  <si>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</si>
  <si>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</si>
  <si>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</si>
  <si>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</si>
  <si>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</si>
  <si>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</si>
  <si>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</si>
  <si>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</si>
  <si>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</si>
  <si>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</si>
  <si>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</si>
  <si>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</si>
  <si>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</si>
  <si>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</si>
  <si>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</si>
  <si>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</si>
  <si>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</si>
  <si>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</si>
  <si>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</si>
  <si>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</si>
  <si>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</si>
  <si>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</si>
  <si>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</si>
  <si>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</si>
  <si>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</si>
  <si>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</si>
  <si>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</si>
  <si>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</si>
  <si>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</si>
  <si>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</si>
  <si>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</si>
  <si>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</si>
  <si>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</si>
  <si>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</si>
  <si>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</si>
  <si>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</si>
  <si>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</si>
  <si>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</si>
  <si>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</si>
  <si>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</si>
  <si>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</si>
  <si>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</si>
  <si>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</si>
  <si>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</si>
  <si>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</si>
  <si>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</si>
  <si>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</si>
  <si>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</si>
  <si>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</si>
  <si>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</si>
  <si>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</si>
  <si>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</si>
  <si>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</si>
  <si>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</si>
  <si>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</si>
  <si>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</si>
  <si>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</si>
  <si>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</si>
  <si>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</si>
  <si>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</si>
  <si>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</si>
  <si>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</si>
  <si>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</si>
  <si>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</si>
  <si>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</si>
  <si>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</si>
  <si>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</si>
  <si>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</si>
  <si>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</si>
  <si>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</si>
  <si>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</si>
  <si>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</si>
  <si>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</si>
  <si>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</si>
  <si>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</si>
  <si>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</si>
  <si>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</si>
  <si>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</si>
  <si>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</si>
  <si>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</si>
  <si>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</si>
  <si>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</si>
  <si>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</si>
  <si>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</si>
  <si>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</si>
  <si>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</si>
  <si>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</si>
  <si>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</si>
  <si>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</si>
  <si>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</si>
  <si>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</si>
  <si>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</si>
  <si>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</si>
  <si>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</si>
  <si>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</si>
  <si>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</si>
  <si>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</si>
  <si>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</si>
  <si>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</si>
  <si>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</si>
  <si>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</si>
  <si>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</si>
  <si>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</si>
  <si>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</si>
  <si>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</si>
  <si>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</si>
  <si>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</si>
  <si>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</si>
  <si>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</si>
  <si>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</si>
  <si>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</si>
  <si>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</si>
  <si>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</si>
  <si>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</si>
  <si>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</si>
  <si>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</si>
  <si>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</si>
  <si>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</si>
  <si>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</si>
  <si>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</si>
  <si>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</si>
  <si>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</si>
  <si>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</si>
  <si>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</si>
  <si>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</si>
  <si>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</si>
  <si>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</si>
  <si>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</si>
  <si>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</si>
  <si>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</si>
  <si>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</si>
  <si>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</si>
  <si>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</si>
  <si>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</si>
  <si>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</si>
  <si>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</si>
  <si>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</si>
  <si>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</si>
  <si>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</si>
  <si>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</si>
  <si>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</si>
  <si>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</si>
  <si>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</si>
  <si>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</si>
  <si>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</si>
  <si>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</si>
  <si>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</si>
  <si>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</si>
  <si>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</si>
  <si>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</si>
  <si>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</si>
  <si>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</si>
  <si>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</si>
  <si>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</si>
  <si>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</si>
  <si>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</si>
  <si>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</si>
  <si>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</si>
  <si>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</si>
  <si>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</si>
  <si>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</si>
  <si>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</si>
  <si>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</si>
  <si>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</si>
  <si>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</si>
  <si>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</si>
  <si>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</si>
  <si>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</si>
  <si>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</si>
  <si>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</si>
  <si>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</si>
  <si>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</si>
  <si>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</si>
  <si>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</si>
  <si>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</si>
  <si>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</si>
  <si>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</si>
  <si>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</si>
  <si>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</si>
  <si>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</si>
  <si>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</si>
  <si>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</si>
  <si>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</si>
  <si>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</si>
  <si>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</si>
  <si>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</si>
  <si>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</si>
  <si>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</si>
  <si>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</si>
  <si>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</si>
  <si>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</si>
  <si>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</si>
  <si>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</si>
  <si>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</si>
  <si>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</si>
  <si>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</si>
  <si>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</si>
  <si>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</si>
  <si>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</si>
  <si>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</si>
  <si>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</si>
  <si>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</si>
  <si>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</si>
  <si>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</si>
  <si>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</si>
  <si>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</si>
  <si>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</si>
  <si>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</si>
  <si>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</si>
  <si>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</si>
  <si>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</si>
  <si>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</si>
  <si>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</si>
  <si>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</si>
  <si>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</si>
  <si>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</si>
  <si>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</si>
  <si>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</si>
  <si>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</si>
  <si>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</si>
  <si>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</si>
  <si>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</si>
  <si>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</si>
  <si>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</si>
  <si>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</si>
  <si>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</si>
  <si>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</si>
  <si>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</si>
  <si>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</si>
  <si>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</si>
  <si>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</si>
  <si>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</si>
  <si>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</si>
  <si>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</si>
  <si>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</si>
  <si>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</si>
  <si>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</si>
  <si>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</si>
  <si>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</si>
  <si>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</si>
  <si>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</si>
  <si>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</si>
  <si>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</si>
  <si>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</si>
  <si>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</si>
  <si>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</si>
  <si>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</si>
  <si>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</si>
  <si>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</si>
  <si>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</si>
  <si>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</si>
  <si>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</si>
  <si>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</si>
  <si>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</si>
  <si>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</si>
  <si>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</si>
  <si>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</si>
  <si>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</si>
  <si>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</si>
  <si>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</si>
  <si>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</si>
  <si>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</si>
  <si>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</si>
  <si>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</si>
  <si>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</si>
  <si>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</si>
  <si>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</si>
  <si>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</si>
  <si>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</si>
  <si>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</si>
  <si>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</si>
  <si>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</si>
  <si>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</si>
  <si>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</si>
  <si>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</si>
  <si>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</si>
  <si>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</si>
  <si>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</si>
  <si>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</si>
  <si>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</si>
  <si>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</si>
  <si>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</si>
  <si>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</si>
  <si>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</si>
  <si>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</si>
  <si>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</si>
  <si>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</si>
  <si>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</si>
  <si>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</si>
  <si>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</si>
  <si>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</si>
  <si>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</si>
  <si>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</si>
  <si>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</si>
  <si>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</si>
  <si>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</si>
  <si>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</si>
  <si>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</si>
  <si>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</si>
  <si>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</si>
  <si>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</si>
  <si>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</si>
  <si>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</si>
  <si>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</si>
  <si>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</si>
  <si>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</si>
  <si>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</si>
  <si>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</si>
  <si>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</si>
  <si>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</si>
  <si>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</si>
  <si>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</si>
  <si>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</si>
  <si>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</si>
  <si>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</si>
  <si>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</si>
  <si>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</si>
  <si>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</si>
  <si>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</si>
  <si>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</si>
  <si>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</si>
  <si>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</si>
  <si>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</si>
  <si>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</si>
  <si>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</si>
  <si>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</si>
  <si>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</si>
  <si>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</si>
  <si>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</si>
  <si>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</si>
  <si>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</si>
  <si>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</si>
  <si>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</si>
  <si>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</si>
  <si>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</si>
  <si>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</si>
  <si>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</si>
  <si>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</si>
  <si>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</si>
  <si>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</si>
  <si>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</si>
  <si>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</si>
  <si>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</si>
  <si>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</si>
  <si>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</si>
  <si>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</si>
  <si>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</si>
  <si>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</si>
  <si>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</si>
  <si>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</si>
  <si>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</si>
  <si>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</si>
  <si>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</si>
  <si>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</si>
  <si>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</si>
  <si>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</si>
  <si>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</si>
  <si>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</si>
  <si>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</si>
  <si>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</si>
  <si>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</si>
  <si>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</si>
  <si>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</si>
  <si>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</si>
  <si>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</si>
  <si>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</si>
  <si>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</si>
  <si>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</si>
  <si>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</si>
  <si>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</si>
  <si>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</si>
  <si>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</si>
  <si>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</si>
  <si>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</si>
  <si>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</si>
  <si>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</si>
  <si>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</si>
  <si>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</si>
  <si>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</si>
  <si>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</si>
  <si>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</si>
  <si>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</si>
  <si>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</si>
  <si>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</si>
  <si>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</si>
  <si>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</si>
  <si>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</si>
  <si>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</si>
  <si>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</si>
  <si>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</si>
  <si>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</si>
  <si>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</si>
  <si>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</si>
  <si>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</si>
  <si>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</si>
  <si>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</si>
  <si>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</si>
  <si>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</si>
  <si>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</si>
  <si>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</si>
  <si>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</si>
  <si>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</si>
  <si>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</si>
  <si>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</si>
  <si>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</si>
  <si>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</si>
  <si>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</si>
  <si>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</si>
  <si>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</si>
  <si>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</si>
  <si>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</si>
  <si>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</si>
  <si>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</si>
  <si>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</si>
  <si>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</si>
  <si>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</si>
  <si>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</si>
  <si>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</si>
  <si>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</si>
  <si>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</si>
  <si>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</si>
  <si>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</si>
  <si>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</si>
  <si>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</si>
  <si>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</si>
  <si>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</si>
  <si>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</si>
  <si>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</si>
  <si>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</si>
  <si>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</si>
  <si>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</si>
  <si>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</si>
  <si>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</si>
  <si>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</si>
  <si>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</si>
  <si>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</si>
  <si>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</si>
  <si>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</si>
  <si>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</si>
  <si>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</si>
  <si>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</si>
  <si>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</si>
  <si>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</si>
  <si>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</si>
  <si>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</si>
  <si>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</si>
  <si>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</si>
  <si>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</si>
  <si>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</si>
  <si>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</si>
  <si>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</si>
  <si>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</si>
  <si>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</si>
  <si>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</si>
  <si>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</si>
  <si>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</si>
  <si>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</si>
  <si>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</si>
  <si>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</si>
  <si>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</si>
  <si>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</si>
  <si>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</si>
  <si>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</si>
  <si>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</si>
  <si>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</si>
  <si>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</si>
  <si>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</si>
  <si>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</si>
  <si>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</si>
  <si>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</si>
  <si>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</si>
  <si>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</si>
  <si>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</si>
  <si>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</si>
  <si>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</si>
  <si>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</si>
  <si>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</si>
  <si>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</si>
  <si>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</si>
  <si>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</si>
  <si>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</si>
  <si>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</si>
  <si>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</si>
  <si>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</si>
  <si>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</si>
  <si>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</si>
  <si>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</si>
  <si>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</si>
  <si>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</si>
  <si>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</si>
  <si>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</si>
  <si>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</si>
  <si>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</si>
  <si>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</si>
  <si>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</si>
  <si>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</si>
  <si>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</si>
  <si>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</si>
  <si>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</si>
  <si>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</si>
  <si>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</si>
  <si>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</si>
  <si>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</si>
  <si>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</si>
  <si>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</si>
  <si>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</si>
  <si>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</si>
  <si>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</si>
  <si>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</si>
  <si>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</si>
  <si>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</si>
  <si>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</si>
  <si>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</si>
  <si>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</si>
  <si>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</si>
  <si>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</si>
  <si>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</si>
  <si>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</si>
  <si>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</si>
  <si>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</si>
  <si>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</si>
  <si>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</si>
  <si>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</si>
  <si>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</si>
  <si>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</si>
  <si>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</si>
  <si>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</si>
  <si>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</si>
  <si>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</si>
  <si>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</si>
  <si>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</si>
  <si>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</si>
  <si>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</si>
  <si>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</si>
  <si>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</si>
  <si>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</si>
  <si>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</si>
  <si>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</si>
  <si>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</si>
  <si>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</si>
  <si>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</si>
  <si>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</si>
  <si>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</si>
  <si>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</si>
  <si>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</si>
  <si>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</si>
  <si>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</si>
  <si>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</si>
  <si>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</si>
  <si>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</si>
  <si>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</si>
  <si>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</si>
  <si>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</si>
  <si>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</si>
  <si>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</si>
  <si>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</si>
  <si>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</si>
  <si>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</si>
  <si>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</si>
  <si>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</si>
  <si>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</si>
  <si>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</si>
  <si>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</si>
  <si>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</si>
  <si>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</si>
  <si>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</si>
  <si>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</si>
  <si>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</si>
  <si>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</si>
  <si>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</si>
  <si>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</si>
  <si>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</si>
  <si>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</si>
  <si>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</si>
  <si>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</si>
  <si>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</si>
  <si>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</si>
  <si>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</si>
  <si>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</si>
  <si>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</si>
  <si>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</si>
  <si>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</si>
  <si>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</si>
  <si>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</si>
  <si>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</si>
  <si>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</si>
  <si>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</si>
  <si>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</si>
  <si>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</si>
  <si>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</si>
  <si>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</si>
  <si>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</si>
  <si>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</si>
  <si>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</si>
  <si>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</si>
  <si>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</si>
  <si>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</si>
  <si>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</si>
  <si>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</si>
  <si>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</si>
  <si>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</si>
  <si>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</si>
  <si>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</si>
  <si>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</si>
  <si>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</si>
  <si>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</si>
  <si>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</si>
  <si>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</si>
  <si>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</si>
  <si>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</si>
  <si>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</si>
  <si>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</si>
  <si>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</si>
  <si>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</si>
  <si>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</si>
  <si>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</si>
  <si>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</si>
  <si>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</si>
  <si>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</si>
  <si>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</si>
  <si>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</si>
  <si>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</si>
  <si>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</si>
  <si>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</si>
  <si>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</si>
  <si>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</si>
  <si>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</si>
  <si>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</si>
  <si>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</si>
  <si>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</si>
  <si>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</si>
  <si>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</si>
  <si>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</si>
  <si>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</si>
  <si>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</si>
  <si>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</si>
  <si>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</si>
  <si>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</si>
  <si>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</si>
  <si>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</si>
  <si>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</si>
  <si>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</si>
  <si>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</si>
  <si>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</si>
  <si>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</si>
  <si>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</si>
  <si>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</si>
  <si>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</si>
  <si>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</si>
  <si>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</si>
  <si>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</si>
  <si>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</si>
  <si>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</si>
  <si>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</si>
  <si>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</si>
  <si>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</si>
  <si>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</si>
  <si>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</si>
  <si>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</si>
  <si>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</si>
  <si>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</si>
  <si>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</si>
  <si>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</si>
  <si>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</si>
  <si>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</si>
  <si>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</si>
  <si>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</si>
  <si>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</si>
  <si>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</si>
  <si>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</si>
  <si>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</si>
  <si>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</si>
  <si>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</si>
  <si>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</si>
  <si>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</si>
  <si>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</si>
  <si>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</si>
  <si>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</si>
  <si>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</si>
  <si>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</si>
  <si>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</si>
  <si>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</si>
  <si>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</si>
  <si>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</si>
  <si>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</si>
  <si>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</si>
  <si>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</si>
  <si>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</si>
  <si>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</si>
  <si>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</si>
  <si>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</si>
  <si>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</si>
  <si>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</si>
  <si>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</si>
  <si>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</si>
  <si>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</si>
  <si>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</si>
  <si>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</si>
  <si>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</si>
  <si>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</si>
  <si>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</si>
  <si>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</si>
  <si>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</si>
  <si>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</si>
  <si>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</si>
  <si>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</si>
  <si>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</si>
  <si>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</si>
  <si>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</si>
  <si>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</si>
  <si>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</si>
  <si>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</si>
  <si>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</si>
  <si>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</si>
  <si>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</si>
  <si>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</si>
  <si>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</si>
  <si>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</si>
  <si>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</si>
  <si>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</si>
  <si>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</si>
  <si>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</si>
  <si>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</si>
  <si>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</si>
  <si>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</si>
  <si>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</si>
  <si>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</si>
  <si>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</si>
  <si>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</si>
  <si>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</si>
  <si>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</si>
  <si>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</si>
  <si>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</si>
  <si>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</si>
  <si>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</si>
  <si>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</si>
  <si>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</si>
  <si>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</si>
  <si>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</si>
  <si>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</si>
  <si>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</si>
  <si>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</si>
  <si>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</si>
  <si>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</si>
  <si>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</si>
  <si>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</si>
  <si>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</si>
  <si>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</si>
  <si>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</si>
  <si>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</si>
  <si>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</si>
  <si>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</si>
  <si>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</si>
  <si>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</si>
  <si>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</si>
  <si>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</si>
  <si>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</si>
  <si>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</si>
  <si>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</si>
  <si>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</si>
  <si>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</si>
  <si>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</si>
  <si>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</si>
  <si>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</si>
  <si>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</si>
  <si>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</si>
  <si>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</si>
  <si>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</si>
  <si>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</si>
  <si>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</si>
  <si>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</si>
  <si>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</si>
  <si>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</si>
  <si>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</si>
  <si>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</si>
  <si>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</si>
  <si>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</si>
  <si>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</si>
  <si>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</si>
  <si>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</si>
  <si>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</si>
  <si>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</si>
  <si>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</si>
  <si>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</si>
  <si>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</si>
  <si>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</si>
  <si>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</si>
  <si>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</si>
  <si>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</si>
  <si>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</si>
  <si>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</si>
  <si>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</si>
  <si>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</si>
  <si>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</si>
  <si>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</si>
  <si>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</si>
  <si>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</si>
  <si>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</si>
  <si>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</si>
  <si>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</si>
  <si>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</si>
  <si>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</si>
  <si>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</si>
  <si>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</si>
  <si>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</si>
  <si>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</si>
  <si>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</si>
  <si>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</si>
  <si>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</si>
  <si>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</si>
  <si>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</si>
  <si>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</si>
  <si>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</si>
  <si>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</si>
  <si>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</si>
  <si>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</si>
  <si>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</si>
  <si>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</si>
  <si>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</si>
  <si>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</si>
  <si>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</si>
  <si>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</si>
  <si>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</si>
  <si>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</si>
  <si>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</si>
  <si>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</si>
  <si>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</si>
  <si>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</si>
  <si>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</si>
  <si>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</si>
  <si>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</si>
  <si>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</si>
  <si>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</si>
  <si>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</si>
  <si>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</si>
  <si>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</si>
  <si>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</si>
  <si>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</si>
  <si>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</si>
  <si>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</si>
  <si>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</si>
  <si>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</si>
  <si>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</si>
  <si>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</si>
  <si>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</si>
  <si>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</si>
  <si>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</si>
  <si>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</si>
  <si>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</si>
  <si>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</si>
  <si>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</si>
  <si>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</si>
  <si>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</si>
  <si>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</si>
  <si>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</si>
  <si>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</si>
  <si>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</si>
  <si>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</si>
  <si>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</si>
  <si>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</si>
  <si>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</si>
  <si>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</si>
  <si>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</si>
  <si>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</si>
  <si>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</si>
  <si>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</si>
  <si>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</si>
  <si>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</si>
  <si>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</si>
  <si>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</si>
  <si>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</si>
  <si>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</si>
  <si>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</si>
  <si>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</si>
  <si>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</si>
  <si>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</si>
  <si>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</si>
  <si>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</si>
  <si>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</si>
  <si>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</si>
  <si>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</si>
  <si>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</si>
  <si>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</si>
  <si>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</si>
  <si>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</si>
  <si>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</si>
  <si>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</si>
  <si>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</si>
  <si>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</si>
  <si>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</si>
  <si>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</si>
  <si>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</si>
  <si>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</si>
  <si>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</si>
  <si>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</si>
  <si>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</si>
  <si>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</si>
  <si>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</si>
  <si>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</si>
  <si>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</si>
  <si>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</si>
  <si>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</si>
  <si>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</si>
  <si>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</si>
  <si>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</si>
  <si>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</si>
  <si>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</si>
  <si>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</si>
  <si>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</si>
  <si>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</si>
  <si>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</si>
  <si>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</si>
  <si>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</si>
  <si>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</si>
  <si>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</si>
  <si>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</si>
  <si>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</si>
  <si>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</si>
  <si>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</si>
  <si>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</si>
  <si>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</si>
  <si>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</si>
  <si>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</si>
  <si>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</si>
  <si>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</si>
  <si>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</si>
  <si>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</si>
  <si>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</si>
  <si>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</si>
  <si>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</si>
  <si>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</si>
  <si>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</si>
  <si>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</si>
  <si>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</si>
  <si>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</si>
  <si>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</si>
  <si>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</si>
  <si>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</si>
  <si>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</si>
  <si>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</si>
  <si>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</si>
  <si>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</si>
  <si>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</si>
  <si>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</si>
  <si>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</si>
  <si>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</si>
  <si>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</si>
  <si>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</si>
  <si>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</si>
  <si>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</si>
  <si>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</si>
  <si>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</si>
  <si>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</si>
  <si>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</si>
  <si>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</si>
  <si>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</si>
  <si>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</si>
  <si>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</si>
  <si>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</si>
  <si>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</si>
  <si>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</si>
  <si>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</si>
  <si>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</si>
  <si>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</si>
  <si>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</si>
  <si>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</si>
  <si>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</si>
  <si>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</si>
  <si>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</si>
  <si>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</si>
  <si>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</si>
  <si>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</si>
  <si>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</si>
  <si>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</si>
  <si>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</si>
  <si>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</si>
  <si>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</si>
  <si>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</si>
  <si>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</si>
  <si>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</si>
  <si>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</si>
  <si>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</si>
  <si>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</si>
  <si>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</si>
  <si>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</si>
  <si>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</si>
  <si>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</si>
  <si>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</si>
  <si>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</si>
  <si>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</si>
  <si>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</si>
  <si>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</si>
  <si>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</si>
  <si>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</si>
  <si>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</si>
  <si>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</si>
  <si>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</si>
  <si>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</si>
  <si>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</si>
  <si>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</si>
  <si>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</si>
  <si>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</si>
  <si>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</si>
  <si>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</si>
  <si>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</si>
  <si>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</si>
  <si>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</si>
  <si>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</si>
  <si>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</si>
  <si>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</si>
  <si>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</si>
  <si>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</si>
  <si>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</si>
  <si>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</si>
  <si>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</si>
  <si>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</si>
  <si>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</si>
  <si>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</si>
  <si>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</si>
  <si>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</si>
  <si>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</si>
  <si>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</si>
  <si>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</si>
  <si>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</si>
  <si>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</si>
  <si>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</si>
  <si>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</si>
  <si>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</si>
  <si>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</si>
  <si>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</si>
  <si>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</si>
  <si>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</si>
  <si>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</si>
  <si>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</si>
  <si>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</si>
  <si>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</si>
  <si>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</si>
  <si>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</si>
  <si>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</si>
  <si>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</si>
  <si>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</si>
  <si>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</si>
  <si>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</si>
  <si>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</si>
  <si>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</si>
  <si>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</si>
  <si>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</si>
  <si>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</si>
  <si>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</si>
  <si>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</si>
  <si>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</si>
  <si>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</si>
  <si>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</si>
  <si>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</si>
  <si>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</si>
  <si>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</si>
  <si>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</si>
  <si>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</si>
  <si>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</si>
  <si>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</si>
  <si>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</si>
  <si>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</si>
  <si>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</si>
  <si>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</si>
  <si>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</si>
  <si>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</si>
  <si>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</si>
  <si>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</si>
  <si>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</si>
  <si>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</si>
  <si>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</si>
  <si>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</si>
  <si>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</si>
  <si>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</si>
  <si>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</si>
  <si>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</si>
  <si>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</si>
  <si>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</si>
  <si>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</si>
  <si>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</si>
  <si>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</si>
  <si>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</si>
  <si>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</si>
  <si>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</si>
  <si>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</si>
  <si>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</si>
  <si>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</si>
  <si>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</si>
  <si>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</si>
  <si>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</si>
  <si>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</si>
  <si>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</si>
  <si>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</si>
  <si>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</si>
  <si>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</si>
  <si>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</si>
  <si>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</si>
  <si>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</si>
  <si>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</si>
  <si>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</si>
  <si>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</si>
  <si>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</si>
  <si>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</si>
  <si>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</si>
  <si>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</si>
  <si>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</si>
  <si>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</si>
  <si>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</si>
  <si>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</si>
  <si>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</si>
  <si>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</si>
  <si>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</si>
  <si>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</si>
  <si>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</si>
  <si>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</si>
  <si>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</si>
  <si>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</si>
  <si>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</si>
  <si>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</si>
  <si>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</si>
  <si>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</si>
  <si>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</si>
  <si>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</si>
  <si>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</si>
  <si>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</si>
  <si>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</si>
  <si>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</si>
  <si>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</si>
  <si>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</si>
  <si>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</si>
  <si>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</si>
  <si>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</si>
  <si>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</si>
  <si>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</si>
  <si>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</si>
  <si>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</si>
  <si>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</si>
  <si>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</si>
  <si>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</si>
  <si>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</si>
  <si>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</si>
  <si>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</si>
  <si>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</si>
  <si>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</si>
  <si>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</si>
  <si>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</si>
  <si>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</si>
  <si>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</si>
  <si>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</si>
  <si>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</si>
  <si>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</si>
  <si>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</si>
  <si>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</si>
  <si>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</si>
  <si>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</si>
  <si>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</si>
  <si>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</si>
  <si>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</si>
  <si>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</si>
  <si>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</si>
  <si>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</si>
  <si>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</si>
  <si>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</si>
  <si>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</si>
  <si>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</si>
  <si>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</si>
  <si>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</si>
  <si>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</si>
  <si>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</si>
  <si>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</si>
  <si>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</si>
  <si>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</si>
  <si>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</si>
  <si>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</si>
  <si>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</si>
  <si>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</si>
  <si>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</si>
  <si>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</si>
  <si>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</si>
  <si>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</si>
  <si>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</si>
  <si>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</si>
  <si>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</si>
  <si>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</si>
  <si>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</si>
  <si>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</si>
  <si>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</si>
  <si>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</si>
  <si>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</si>
  <si>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</si>
  <si>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</si>
  <si>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</si>
  <si>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</si>
  <si>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</si>
  <si>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</si>
  <si>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</si>
  <si>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</si>
  <si>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</si>
  <si>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</si>
  <si>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</si>
  <si>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</si>
  <si>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</si>
  <si>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</si>
  <si>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</si>
  <si>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</si>
  <si>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</si>
  <si>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</si>
  <si>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</si>
  <si>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</si>
  <si>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</si>
  <si>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</si>
  <si>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</si>
  <si>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</si>
  <si>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</si>
  <si>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</si>
  <si>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</si>
  <si>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</si>
  <si>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</si>
  <si>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</si>
  <si>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</si>
  <si>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</si>
  <si>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</si>
  <si>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</si>
  <si>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</si>
  <si>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</si>
  <si>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</si>
  <si>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</si>
  <si>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</si>
  <si>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</si>
  <si>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</si>
  <si>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</si>
  <si>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</si>
  <si>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</si>
  <si>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</si>
  <si>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</si>
  <si>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</si>
  <si>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</si>
  <si>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</si>
  <si>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</si>
  <si>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</si>
  <si>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</si>
  <si>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</si>
  <si>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</si>
  <si>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</si>
  <si>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</si>
  <si>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</si>
  <si>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</si>
  <si>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</si>
  <si>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</si>
  <si>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</si>
  <si>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</si>
  <si>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</si>
  <si>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</si>
  <si>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</si>
  <si>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</si>
  <si>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</si>
  <si>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</si>
  <si>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</si>
  <si>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</si>
  <si>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</si>
  <si>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</si>
  <si>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</si>
  <si>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</si>
  <si>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</si>
  <si>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</si>
  <si>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</si>
  <si>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</si>
  <si>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</si>
  <si>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</si>
  <si>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</si>
  <si>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</si>
  <si>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</si>
  <si>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</si>
  <si>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</si>
  <si>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</si>
  <si>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</si>
  <si>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</si>
  <si>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</si>
  <si>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</si>
  <si>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</si>
  <si>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</si>
  <si>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</si>
  <si>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</si>
  <si>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</si>
  <si>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</si>
  <si>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</si>
  <si>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</si>
  <si>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</si>
  <si>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</si>
  <si>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</si>
  <si>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</si>
  <si>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</si>
  <si>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</si>
  <si>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</si>
  <si>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</si>
  <si>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</si>
  <si>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</si>
  <si>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</si>
  <si>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</si>
  <si>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</si>
  <si>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</si>
  <si>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</si>
  <si>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</si>
  <si>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</si>
  <si>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</si>
  <si>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</si>
  <si>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</si>
  <si>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</si>
  <si>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</si>
  <si>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</si>
  <si>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</si>
  <si>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</si>
  <si>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</si>
  <si>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</si>
  <si>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</si>
  <si>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</si>
  <si>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</si>
  <si>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</si>
  <si>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</si>
  <si>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</si>
  <si>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</si>
  <si>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</si>
  <si>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</si>
  <si>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</si>
  <si>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</si>
  <si>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</si>
  <si>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</si>
  <si>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</si>
  <si>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</si>
  <si>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</si>
  <si>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</si>
  <si>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</si>
  <si>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</si>
  <si>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</si>
  <si>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</si>
  <si>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</si>
  <si>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</si>
  <si>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</si>
  <si>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</si>
  <si>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</si>
  <si>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</si>
  <si>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</si>
  <si>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</si>
  <si>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</si>
  <si>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</si>
  <si>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</si>
  <si>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</si>
  <si>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</si>
  <si>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</si>
  <si>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</si>
  <si>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</si>
  <si>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</si>
  <si>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</si>
  <si>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</si>
  <si>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</si>
  <si>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</si>
  <si>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</si>
  <si>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</si>
  <si>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</si>
  <si>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</si>
  <si>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</si>
  <si>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</si>
  <si>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</si>
  <si>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</si>
  <si>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</si>
  <si>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</si>
  <si>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</si>
  <si>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</si>
  <si>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</si>
  <si>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</si>
  <si>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</si>
  <si>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</si>
  <si>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</si>
  <si>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</si>
  <si>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</si>
  <si>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</si>
  <si>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</si>
  <si>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</si>
  <si>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</si>
  <si>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</si>
  <si>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</si>
  <si>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</si>
  <si>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</si>
  <si>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</si>
  <si>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</si>
  <si>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</si>
  <si>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</si>
  <si>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</si>
  <si>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</si>
  <si>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</si>
  <si>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</si>
  <si>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</si>
  <si>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</si>
  <si>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</si>
  <si>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</si>
  <si>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</si>
  <si>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</si>
  <si>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</si>
  <si>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</si>
  <si>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</si>
  <si>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</si>
  <si>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</si>
  <si>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</si>
  <si>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</si>
  <si>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</si>
  <si>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</si>
  <si>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</si>
  <si>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</si>
  <si>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</si>
  <si>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</si>
  <si>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</si>
  <si>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</si>
  <si>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</si>
  <si>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</si>
  <si>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</si>
  <si>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</si>
  <si>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</si>
  <si>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</si>
  <si>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</si>
  <si>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</si>
  <si>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</si>
  <si>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</si>
  <si>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</si>
  <si>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</si>
  <si>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</si>
  <si>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</si>
  <si>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</si>
  <si>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</si>
  <si>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</si>
  <si>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</si>
  <si>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</si>
  <si>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</si>
  <si>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</si>
  <si>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</si>
  <si>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</si>
  <si>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</si>
  <si>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</si>
  <si>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</si>
  <si>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</si>
  <si>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</si>
  <si>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</si>
  <si>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</si>
  <si>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</si>
  <si>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</si>
  <si>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</si>
  <si>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</si>
  <si>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</si>
  <si>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</si>
  <si>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</si>
  <si>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</si>
  <si>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</si>
  <si>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</si>
  <si>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</si>
  <si>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</si>
  <si>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</si>
  <si>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</si>
  <si>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</si>
  <si>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</si>
  <si>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</si>
  <si>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</si>
  <si>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</si>
  <si>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</si>
  <si>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</si>
  <si>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</si>
  <si>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</si>
  <si>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</si>
  <si>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</si>
  <si>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</si>
  <si>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</si>
  <si>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</si>
  <si>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</si>
  <si>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</si>
  <si>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</si>
  <si>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</si>
  <si>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</si>
  <si>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</si>
  <si>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</si>
  <si>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</si>
  <si>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</si>
  <si>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</si>
  <si>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</si>
  <si>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</si>
  <si>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</si>
  <si>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</si>
  <si>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</si>
  <si>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</si>
  <si>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</si>
  <si>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</si>
  <si>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</si>
  <si>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</si>
  <si>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</si>
  <si>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</si>
  <si>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</si>
  <si>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</si>
  <si>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</si>
  <si>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</si>
  <si>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</si>
  <si>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</si>
  <si>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</si>
  <si>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</si>
  <si>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</si>
  <si>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</si>
  <si>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</si>
  <si>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</si>
  <si>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</si>
  <si>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</si>
  <si>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</si>
  <si>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</si>
  <si>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</si>
  <si>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</si>
  <si>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</si>
  <si>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</si>
  <si>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</si>
  <si>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</si>
  <si>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</si>
  <si>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</si>
  <si>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</si>
  <si>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</si>
  <si>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</si>
  <si>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</si>
  <si>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</si>
  <si>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</si>
  <si>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</si>
  <si>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</si>
  <si>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</si>
  <si>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</si>
  <si>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</si>
  <si>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</si>
  <si>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</si>
  <si>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</si>
  <si>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</si>
  <si>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</si>
  <si>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</si>
  <si>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</si>
  <si>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</si>
  <si>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</si>
  <si>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</si>
  <si>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</si>
  <si>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</si>
  <si>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</si>
  <si>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</si>
  <si>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</si>
  <si>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</si>
  <si>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</si>
  <si>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</si>
  <si>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</si>
  <si>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</si>
  <si>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</si>
  <si>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</si>
  <si>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</si>
  <si>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</si>
  <si>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</si>
  <si>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</si>
  <si>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</si>
  <si>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</si>
  <si>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</si>
  <si>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</si>
  <si>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</si>
  <si>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</si>
  <si>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</si>
  <si>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</si>
  <si>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</si>
  <si>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</si>
  <si>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</si>
  <si>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</si>
  <si>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</si>
  <si>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</si>
  <si>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</si>
  <si>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</si>
  <si>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</si>
  <si>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</si>
  <si>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</si>
  <si>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</si>
  <si>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</si>
  <si>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</si>
  <si>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</si>
  <si>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</si>
  <si>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</si>
  <si>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</si>
  <si>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</si>
  <si>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</si>
  <si>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</si>
  <si>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</si>
  <si>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</si>
  <si>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</si>
  <si>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</si>
  <si>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</si>
  <si>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</si>
  <si>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</si>
  <si>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</si>
  <si>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</si>
  <si>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</si>
  <si>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</si>
  <si>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</si>
  <si>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</si>
  <si>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</si>
  <si>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</si>
  <si>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</si>
  <si>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</si>
  <si>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</si>
  <si>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</si>
  <si>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</si>
  <si>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</si>
  <si>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</si>
  <si>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</si>
  <si>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</si>
  <si>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</si>
  <si>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</si>
  <si>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</si>
  <si>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</si>
  <si>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</si>
  <si>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</si>
  <si>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</si>
  <si>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</si>
  <si>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</si>
  <si>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</si>
  <si>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</si>
  <si>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</si>
  <si>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</si>
  <si>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</si>
  <si>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</si>
  <si>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</si>
  <si>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</si>
  <si>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</si>
  <si>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</si>
  <si>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</si>
  <si>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</si>
  <si>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</si>
  <si>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</si>
  <si>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</si>
  <si>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</si>
  <si>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</si>
  <si>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</si>
  <si>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</si>
  <si>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</si>
  <si>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</si>
  <si>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</si>
  <si>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</si>
  <si>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</si>
  <si>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</si>
  <si>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</si>
  <si>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</si>
  <si>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</si>
  <si>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</si>
  <si>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</si>
  <si>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</si>
  <si>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</si>
  <si>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</si>
  <si>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</si>
  <si>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</si>
  <si>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</si>
  <si>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</si>
  <si>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</si>
  <si>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</si>
  <si>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</si>
  <si>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</si>
  <si>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</si>
  <si>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</si>
  <si>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</si>
  <si>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</si>
  <si>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</si>
  <si>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</si>
  <si>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</si>
  <si>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</si>
  <si>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</si>
  <si>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</si>
  <si>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</si>
  <si>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</si>
  <si>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</si>
  <si>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</si>
  <si>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</si>
  <si>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</si>
  <si>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</si>
  <si>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</si>
  <si>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</si>
  <si>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</si>
  <si>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</si>
  <si>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</si>
  <si>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</si>
  <si>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</si>
  <si>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</si>
  <si>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</si>
  <si>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</si>
  <si>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</si>
  <si>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</si>
  <si>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</si>
  <si>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</si>
  <si>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</si>
  <si>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</si>
  <si>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</si>
  <si>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</si>
  <si>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</si>
  <si>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</si>
  <si>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</si>
  <si>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</si>
  <si>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</si>
  <si>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</si>
  <si>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</si>
  <si>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</si>
  <si>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</si>
  <si>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</si>
  <si>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</si>
  <si>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</si>
  <si>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</si>
  <si>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</si>
  <si>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</si>
  <si>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</si>
  <si>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</si>
  <si>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</si>
  <si>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</si>
  <si>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</si>
  <si>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</si>
  <si>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</si>
  <si>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</si>
  <si>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</si>
  <si>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</si>
  <si>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</si>
  <si>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</si>
  <si>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</si>
  <si>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</si>
  <si>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</si>
  <si>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</si>
  <si>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</si>
  <si>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</si>
  <si>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</si>
  <si>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</si>
  <si>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</si>
  <si>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</si>
  <si>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</si>
  <si>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</si>
  <si>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</si>
  <si>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</si>
  <si>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</si>
  <si>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</si>
  <si>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</si>
  <si>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</si>
  <si>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</si>
  <si>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</si>
  <si>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</si>
  <si>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</si>
  <si>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</si>
  <si>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</si>
  <si>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</si>
  <si>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</si>
  <si>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</si>
  <si>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</si>
  <si>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</si>
  <si>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</si>
  <si>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</si>
  <si>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</si>
  <si>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</si>
  <si>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</si>
  <si>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</si>
  <si>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</si>
  <si>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</si>
  <si>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</si>
  <si>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</si>
  <si>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</si>
  <si>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</si>
  <si>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</si>
  <si>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</si>
  <si>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</si>
  <si>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</si>
  <si>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</si>
  <si>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</si>
  <si>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</si>
  <si>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</si>
  <si>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</si>
  <si>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</si>
  <si>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</si>
  <si>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</si>
  <si>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</si>
  <si>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</si>
  <si>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</si>
  <si>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</si>
  <si>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</si>
  <si>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</si>
  <si>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</si>
  <si>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</si>
  <si>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</si>
  <si>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</si>
  <si>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</si>
  <si>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</si>
  <si>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</si>
  <si>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</si>
  <si>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</si>
  <si>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</si>
  <si>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</si>
  <si>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</si>
  <si>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</si>
  <si>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</si>
  <si>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</si>
  <si>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</si>
  <si>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</si>
  <si>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</si>
  <si>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</si>
  <si>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</si>
  <si>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</si>
  <si>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</si>
  <si>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</si>
  <si>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</si>
  <si>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</si>
  <si>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</si>
  <si>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</si>
  <si>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</si>
  <si>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</si>
  <si>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</si>
  <si>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</si>
  <si>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</si>
  <si>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</si>
  <si>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</si>
  <si>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</si>
  <si>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</si>
  <si>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</si>
  <si>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</si>
  <si>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</si>
  <si>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</si>
  <si>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</si>
  <si>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</si>
  <si>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</si>
  <si>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</si>
  <si>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</si>
  <si>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</si>
  <si>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</si>
  <si>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</si>
  <si>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</si>
  <si>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</si>
  <si>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</si>
  <si>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</si>
  <si>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</si>
  <si>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</si>
  <si>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</si>
  <si>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</si>
  <si>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</si>
  <si>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</si>
  <si>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</si>
  <si>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</si>
  <si>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</si>
  <si>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</si>
  <si>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</si>
  <si>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</si>
  <si>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</si>
  <si>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</si>
  <si>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</si>
  <si>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</si>
  <si>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</si>
  <si>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</si>
  <si>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</si>
  <si>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</si>
  <si>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</si>
  <si>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</si>
  <si>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</si>
  <si>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</si>
  <si>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</si>
  <si>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</si>
  <si>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</si>
  <si>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</si>
  <si>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</si>
  <si>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</si>
  <si>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</si>
  <si>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</si>
  <si>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</si>
  <si>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</si>
  <si>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</si>
  <si>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</si>
  <si>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</si>
  <si>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</si>
  <si>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</si>
  <si>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</si>
  <si>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</si>
  <si>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</si>
  <si>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</si>
  <si>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</si>
  <si>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</si>
  <si>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</si>
  <si>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</si>
  <si>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</si>
  <si>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</si>
  <si>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</si>
  <si>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</si>
  <si>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</si>
  <si>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</si>
  <si>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</si>
  <si>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</si>
  <si>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</si>
  <si>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</si>
  <si>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</si>
  <si>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</si>
  <si>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</si>
  <si>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</si>
  <si>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</si>
  <si>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</si>
  <si>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</si>
  <si>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</si>
  <si>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</si>
  <si>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</si>
  <si>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</si>
  <si>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</si>
  <si>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</si>
  <si>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</si>
  <si>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</si>
  <si>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</si>
  <si>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</si>
  <si>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</si>
  <si>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</si>
  <si>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</si>
  <si>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</si>
  <si>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</si>
  <si>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</si>
  <si>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</si>
  <si>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</si>
  <si>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</si>
  <si>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</si>
  <si>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</si>
  <si>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</si>
  <si>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</si>
  <si>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</si>
  <si>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</si>
  <si>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</si>
  <si>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</si>
  <si>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</si>
  <si>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</si>
  <si>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</si>
  <si>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</si>
  <si>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</si>
  <si>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</si>
  <si>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</si>
  <si>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</si>
  <si>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</si>
  <si>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</si>
  <si>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</si>
  <si>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</si>
  <si>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</si>
  <si>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</si>
  <si>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</si>
  <si>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</si>
  <si>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</si>
  <si>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</si>
  <si>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</si>
  <si>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</si>
  <si>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</si>
  <si>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</si>
  <si>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</si>
  <si>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</si>
  <si>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</si>
  <si>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</si>
  <si>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</si>
  <si>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</si>
  <si>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</si>
  <si>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</si>
  <si>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</si>
  <si>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</si>
  <si>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</si>
  <si>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</si>
  <si>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</si>
  <si>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</si>
  <si>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</si>
  <si>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</si>
  <si>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</si>
  <si>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</si>
  <si>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</si>
  <si>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</si>
  <si>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</si>
  <si>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</si>
  <si>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</si>
  <si>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</si>
  <si>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</si>
  <si>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</si>
  <si>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</si>
  <si>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</si>
  <si>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</si>
  <si>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</si>
  <si>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</si>
  <si>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</si>
  <si>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</si>
  <si>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</si>
  <si>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</si>
  <si>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</si>
  <si>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</si>
  <si>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</si>
  <si>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</si>
  <si>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</si>
  <si>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</si>
  <si>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</si>
  <si>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</si>
  <si>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</si>
  <si>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</si>
  <si>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</si>
  <si>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</si>
  <si>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</si>
  <si>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</si>
  <si>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</si>
  <si>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</si>
  <si>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</si>
  <si>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</si>
  <si>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</si>
  <si>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</si>
  <si>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</si>
  <si>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</si>
  <si>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</si>
  <si>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</si>
  <si>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</si>
  <si>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</si>
  <si>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</si>
  <si>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</si>
  <si>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</si>
  <si>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</si>
  <si>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</si>
  <si>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</si>
  <si>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</si>
  <si>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</si>
  <si>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</si>
  <si>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</si>
  <si>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</si>
  <si>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</si>
  <si>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</si>
  <si>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</si>
  <si>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</si>
  <si>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</si>
  <si>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</si>
  <si>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</si>
  <si>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</si>
  <si>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</si>
  <si>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</si>
  <si>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</si>
  <si>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</si>
  <si>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</si>
  <si>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</si>
  <si>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</si>
  <si>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</si>
  <si>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</si>
  <si>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</si>
  <si>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</si>
  <si>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</si>
  <si>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</si>
  <si>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</si>
  <si>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</si>
  <si>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</si>
  <si>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</si>
  <si>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</si>
  <si>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</si>
  <si>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</si>
  <si>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</si>
  <si>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</si>
  <si>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</si>
  <si>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</si>
  <si>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</si>
  <si>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</si>
  <si>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</si>
  <si>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</si>
  <si>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</si>
  <si>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</si>
  <si>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</si>
  <si>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</si>
  <si>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</si>
  <si>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</si>
  <si>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</si>
  <si>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</si>
  <si>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</si>
  <si>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</si>
  <si>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</si>
  <si>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</si>
  <si>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</si>
  <si>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</si>
  <si>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</si>
  <si>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</si>
  <si>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</si>
  <si>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</si>
  <si>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</si>
  <si>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</si>
  <si>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</si>
  <si>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</si>
  <si>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</si>
  <si>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</si>
  <si>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</si>
  <si>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</si>
  <si>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</si>
  <si>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</si>
  <si>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</si>
  <si>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</si>
  <si>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</si>
  <si>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</si>
  <si>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</si>
  <si>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</si>
  <si>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</si>
  <si>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</si>
  <si>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</si>
  <si>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</si>
  <si>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</si>
  <si>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</si>
  <si>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</si>
  <si>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</si>
  <si>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</si>
  <si>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</si>
  <si>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</si>
  <si>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</si>
  <si>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</si>
  <si>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</si>
  <si>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</si>
  <si>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</si>
  <si>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</si>
  <si>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</si>
  <si>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</si>
  <si>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</si>
  <si>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</si>
  <si>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</si>
  <si>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</si>
  <si>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</si>
  <si>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</si>
  <si>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</si>
  <si>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</si>
  <si>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</si>
  <si>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</si>
  <si>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</si>
  <si>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</si>
  <si>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</si>
  <si>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</si>
  <si>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</si>
  <si>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</si>
  <si>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</si>
  <si>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</si>
  <si>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</si>
  <si>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</si>
  <si>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</si>
  <si>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</si>
  <si>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</si>
  <si>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</si>
  <si>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</si>
  <si>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</si>
  <si>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</si>
  <si>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</si>
  <si>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</si>
  <si>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</si>
  <si>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</si>
  <si>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</si>
  <si>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</si>
  <si>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</si>
  <si>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</si>
  <si>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</si>
  <si>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</si>
  <si>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</si>
  <si>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</si>
  <si>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</si>
  <si>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</si>
  <si>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</si>
  <si>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</si>
  <si>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</si>
  <si>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</si>
  <si>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</si>
  <si>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</si>
  <si>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</si>
  <si>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</si>
  <si>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</si>
  <si>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</si>
  <si>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</si>
  <si>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</si>
  <si>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</si>
  <si>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</si>
  <si>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</si>
  <si>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</si>
  <si>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</si>
  <si>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</si>
  <si>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</si>
  <si>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</si>
  <si>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</si>
  <si>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</si>
  <si>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</si>
  <si>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</si>
  <si>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</si>
  <si>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</si>
  <si>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</si>
  <si>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</si>
  <si>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</si>
  <si>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</si>
  <si>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</si>
  <si>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</si>
  <si>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</si>
  <si>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</si>
  <si>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</si>
  <si>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</si>
  <si>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</si>
  <si>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</si>
  <si>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</si>
  <si>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</si>
  <si>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</si>
  <si>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</si>
  <si>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</si>
  <si>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</si>
  <si>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</si>
  <si>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</si>
  <si>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</si>
  <si>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</si>
  <si>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</si>
  <si>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</si>
  <si>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</si>
  <si>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</si>
  <si>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</si>
  <si>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</si>
  <si>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</si>
  <si>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</si>
  <si>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</si>
  <si>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</si>
  <si>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</si>
  <si>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</si>
  <si>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</si>
  <si>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</si>
  <si>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</si>
  <si>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</si>
  <si>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</si>
  <si>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</si>
  <si>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</si>
  <si>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</si>
  <si>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</si>
  <si>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</si>
  <si>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</si>
  <si>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</si>
  <si>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</si>
  <si>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</si>
  <si>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</si>
  <si>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</si>
  <si>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</si>
  <si>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</si>
  <si>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</si>
  <si>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</si>
  <si>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</si>
  <si>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</si>
  <si>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</si>
  <si>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</si>
  <si>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</si>
  <si>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</si>
  <si>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</si>
  <si>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</si>
  <si>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</si>
  <si>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</si>
  <si>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</si>
  <si>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</si>
  <si>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</si>
  <si>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</si>
  <si>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</si>
  <si>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</si>
  <si>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</si>
  <si>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</si>
  <si>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</si>
  <si>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</si>
  <si>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</si>
  <si>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</si>
  <si>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</si>
  <si>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</si>
  <si>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</si>
  <si>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</si>
  <si>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</si>
  <si>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</si>
  <si>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</si>
  <si>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</si>
  <si>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</si>
  <si>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</si>
  <si>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</si>
  <si>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</si>
  <si>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</si>
  <si>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</si>
  <si>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</si>
  <si>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</si>
  <si>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</si>
  <si>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</si>
  <si>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</si>
  <si>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</si>
  <si>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</si>
  <si>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</si>
  <si>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</si>
  <si>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</si>
  <si>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</si>
  <si>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</si>
  <si>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</si>
  <si>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</si>
  <si>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</si>
  <si>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</si>
  <si>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</si>
  <si>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</si>
  <si>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</si>
  <si>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</si>
  <si>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</si>
  <si>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</si>
  <si>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</si>
  <si>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</si>
  <si>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</si>
  <si>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</si>
  <si>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</si>
  <si>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</si>
  <si>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</si>
  <si>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</si>
  <si>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</si>
  <si>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</si>
  <si>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</si>
  <si>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</si>
  <si>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</si>
  <si>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</si>
  <si>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</si>
  <si>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</si>
  <si>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</si>
  <si>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</si>
  <si>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</si>
  <si>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</si>
  <si>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</si>
  <si>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</si>
  <si>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</si>
  <si>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</si>
  <si>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</si>
  <si>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</si>
  <si>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</si>
  <si>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</si>
  <si>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</si>
  <si>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</si>
  <si>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</si>
  <si>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</si>
  <si>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</si>
  <si>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</si>
  <si>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</si>
  <si>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</si>
  <si>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</si>
  <si>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</si>
  <si>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</si>
  <si>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</si>
  <si>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</si>
  <si>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</si>
  <si>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</si>
  <si>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</si>
  <si>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</si>
  <si>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</si>
  <si>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</si>
  <si>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</si>
  <si>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</si>
  <si>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</si>
  <si>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</si>
  <si>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</si>
  <si>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</si>
  <si>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</si>
  <si>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</si>
  <si>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</si>
  <si>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</si>
  <si>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</si>
  <si>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</si>
  <si>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</si>
  <si>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</si>
  <si>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</si>
  <si>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</si>
  <si>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</si>
  <si>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</si>
  <si>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</si>
  <si>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</si>
  <si>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</si>
  <si>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</si>
  <si>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</si>
  <si>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</si>
  <si>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</si>
  <si>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</si>
  <si>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</si>
  <si>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</si>
  <si>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</si>
  <si>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</si>
  <si>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</si>
  <si>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</si>
  <si>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</si>
  <si>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</si>
  <si>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</si>
  <si>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</si>
  <si>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</si>
  <si>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</si>
  <si>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</si>
  <si>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</si>
  <si>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</si>
  <si>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</si>
  <si>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</si>
  <si>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</si>
  <si>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</si>
  <si>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</si>
  <si>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</si>
  <si>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</si>
  <si>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</si>
  <si>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</si>
  <si>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</si>
  <si>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</si>
  <si>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</si>
  <si>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</si>
  <si>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</si>
  <si>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</si>
  <si>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</si>
  <si>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</si>
  <si>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</si>
  <si>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</si>
  <si>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</si>
  <si>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</si>
  <si>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</si>
  <si>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</si>
  <si>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</si>
  <si>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</si>
  <si>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</si>
  <si>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</si>
  <si>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</si>
  <si>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</si>
  <si>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</si>
  <si>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</si>
  <si>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</si>
  <si>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</si>
  <si>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</si>
  <si>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</si>
  <si>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</si>
  <si>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</si>
  <si>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</si>
  <si>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</si>
  <si>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</si>
  <si>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</si>
  <si>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</si>
  <si>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</si>
  <si>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</si>
  <si>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</si>
  <si>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</si>
  <si>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</si>
  <si>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</si>
  <si>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</si>
  <si>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</si>
  <si>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</si>
  <si>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</si>
  <si>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</si>
  <si>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</si>
  <si>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</si>
  <si>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</si>
  <si>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</si>
  <si>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</si>
  <si>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</si>
  <si>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</si>
  <si>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</si>
  <si>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</si>
  <si>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</si>
  <si>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</si>
  <si>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</si>
  <si>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</si>
  <si>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</si>
  <si>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</si>
  <si>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</si>
  <si>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</si>
  <si>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</si>
  <si>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</si>
  <si>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</si>
  <si>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</si>
  <si>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</si>
  <si>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</si>
  <si>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</si>
  <si>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</si>
  <si>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</si>
  <si>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</si>
  <si>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</si>
  <si>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</si>
  <si>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</si>
  <si>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</si>
  <si>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</si>
  <si>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</si>
  <si>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</si>
  <si>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</si>
  <si>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</si>
  <si>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</si>
  <si>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</si>
  <si>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</si>
  <si>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</si>
  <si>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</si>
  <si>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</si>
  <si>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</si>
  <si>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</si>
  <si>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</si>
  <si>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</si>
  <si>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</si>
  <si>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</si>
  <si>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</si>
  <si>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</si>
  <si>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</si>
  <si>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</si>
  <si>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</si>
  <si>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</si>
  <si>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</si>
  <si>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</si>
  <si>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</si>
  <si>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</si>
  <si>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</si>
  <si>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</si>
  <si>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</si>
  <si>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</si>
  <si>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</si>
  <si>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</si>
  <si>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</si>
  <si>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</si>
  <si>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</si>
  <si>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</si>
  <si>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</si>
  <si>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</si>
  <si>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</si>
  <si>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</si>
  <si>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</si>
  <si>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</si>
  <si>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</si>
  <si>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</si>
  <si>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</si>
  <si>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</si>
  <si>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</si>
  <si>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</si>
  <si>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</si>
  <si>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</si>
  <si>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</si>
  <si>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</si>
  <si>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</si>
  <si>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</si>
  <si>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</si>
  <si>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</si>
  <si>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</si>
  <si>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</si>
  <si>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</si>
  <si>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</si>
  <si>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</si>
  <si>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</si>
  <si>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</si>
  <si>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</si>
  <si>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</si>
  <si>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</si>
  <si>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</si>
  <si>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</si>
  <si>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</si>
  <si>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</si>
  <si>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</si>
  <si>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</si>
  <si>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</si>
  <si>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</si>
  <si>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</si>
  <si>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</si>
  <si>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</si>
  <si>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</si>
  <si>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</si>
  <si>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</si>
  <si>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</si>
  <si>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</si>
  <si>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</si>
  <si>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</si>
  <si>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</si>
  <si>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</si>
  <si>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</si>
  <si>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</si>
  <si>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</si>
  <si>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</si>
  <si>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</si>
  <si>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</si>
  <si>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</si>
  <si>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</si>
  <si>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</si>
  <si>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</si>
  <si>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</si>
  <si>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</si>
  <si>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</si>
  <si>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</si>
  <si>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</si>
  <si>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</si>
  <si>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</si>
  <si>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</si>
  <si>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</si>
  <si>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</si>
  <si>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</si>
  <si>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</si>
  <si>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</si>
  <si>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</si>
  <si>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</si>
  <si>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</si>
  <si>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</si>
  <si>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</si>
  <si>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</si>
  <si>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</si>
  <si>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</si>
  <si>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</si>
  <si>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</si>
  <si>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</si>
  <si>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</si>
  <si>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</si>
  <si>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</si>
  <si>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</si>
  <si>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</si>
  <si>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</si>
  <si>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</si>
  <si>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</si>
  <si>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</si>
  <si>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</si>
  <si>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</si>
  <si>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</si>
  <si>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</si>
  <si>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</si>
  <si>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</si>
  <si>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</si>
  <si>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</si>
  <si>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</si>
  <si>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</si>
  <si>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</si>
  <si>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</si>
  <si>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</si>
  <si>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</si>
  <si>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</si>
  <si>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</si>
  <si>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</si>
  <si>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</si>
  <si>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</si>
  <si>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</si>
  <si>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</si>
  <si>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</si>
  <si>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</si>
  <si>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</si>
  <si>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</si>
  <si>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</si>
  <si>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</si>
  <si>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</si>
  <si>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</si>
  <si>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</si>
  <si>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</si>
  <si>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</si>
  <si>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</si>
  <si>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</si>
  <si>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</si>
  <si>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</si>
  <si>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</si>
  <si>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</si>
  <si>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</si>
  <si>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</si>
  <si>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</si>
  <si>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</si>
  <si>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</si>
  <si>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</si>
  <si>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</si>
  <si>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</si>
  <si>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</si>
  <si>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</si>
  <si>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</si>
  <si>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</si>
  <si>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</si>
  <si>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</si>
  <si>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</si>
  <si>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</si>
  <si>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</si>
  <si>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</si>
  <si>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</si>
  <si>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</si>
  <si>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</si>
  <si>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</si>
  <si>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</si>
  <si>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</si>
  <si>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</si>
  <si>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</si>
  <si>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</si>
  <si>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</si>
  <si>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</si>
  <si>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</si>
  <si>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</si>
  <si>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</si>
  <si>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</si>
  <si>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</si>
  <si>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</si>
  <si>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</si>
  <si>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</si>
  <si>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</si>
  <si>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</si>
  <si>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</si>
  <si>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</si>
  <si>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</si>
  <si>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</si>
  <si>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</si>
  <si>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</si>
  <si>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</si>
  <si>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</si>
  <si>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</si>
  <si>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</si>
  <si>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</si>
  <si>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</si>
  <si>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</si>
  <si>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</si>
  <si>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</si>
  <si>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</si>
  <si>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</si>
  <si>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</si>
  <si>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</si>
  <si>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</si>
  <si>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</si>
  <si>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</si>
  <si>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</si>
  <si>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</si>
  <si>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</si>
  <si>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</si>
  <si>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</si>
  <si>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</si>
  <si>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</si>
  <si>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</si>
  <si>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</si>
  <si>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</si>
  <si>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</si>
  <si>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</si>
  <si>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</si>
  <si>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</si>
  <si>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</si>
  <si>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</si>
  <si>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</si>
  <si>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</si>
  <si>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</si>
  <si>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</si>
  <si>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</si>
  <si>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</si>
  <si>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</si>
  <si>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</si>
  <si>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</si>
  <si>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</si>
  <si>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</si>
  <si>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</si>
  <si>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</si>
  <si>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</si>
  <si>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</si>
  <si>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</si>
  <si>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</si>
  <si>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</si>
  <si>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</si>
  <si>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</si>
  <si>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</si>
  <si>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</si>
  <si>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</si>
  <si>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</si>
  <si>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</si>
  <si>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</si>
  <si>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</si>
  <si>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</si>
  <si>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</si>
  <si>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</si>
  <si>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</si>
  <si>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</si>
  <si>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</si>
  <si>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</si>
  <si>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</si>
  <si>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</si>
  <si>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</si>
  <si>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</si>
  <si>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</si>
  <si>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</si>
  <si>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</si>
  <si>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</si>
  <si>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</si>
  <si>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</si>
  <si>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</si>
  <si>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</si>
  <si>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</si>
  <si>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</si>
  <si>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</si>
  <si>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</si>
  <si>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</si>
  <si>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</si>
  <si>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</si>
  <si>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</si>
  <si>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</si>
  <si>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</si>
  <si>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</si>
  <si>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</si>
  <si>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</si>
  <si>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</si>
  <si>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</si>
  <si>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</si>
  <si>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</si>
  <si>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</si>
  <si>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</si>
  <si>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</si>
  <si>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</si>
  <si>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</si>
  <si>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</si>
  <si>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</si>
  <si>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</si>
  <si>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</si>
  <si>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</si>
  <si>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</si>
  <si>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</si>
  <si>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</si>
  <si>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</si>
  <si>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</si>
  <si>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</si>
  <si>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</si>
  <si>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</si>
  <si>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</si>
  <si>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</si>
  <si>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</si>
  <si>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</si>
  <si>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</si>
  <si>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</si>
  <si>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</si>
  <si>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</si>
  <si>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</si>
  <si>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</si>
  <si>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</si>
  <si>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</si>
  <si>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</si>
  <si>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</si>
  <si>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</si>
  <si>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</si>
  <si>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</si>
  <si>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</si>
  <si>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</si>
  <si>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</si>
  <si>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</si>
  <si>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</si>
  <si>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</si>
  <si>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</si>
  <si>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</si>
  <si>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</si>
  <si>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</si>
  <si>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</si>
  <si>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</si>
  <si>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</si>
  <si>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</si>
  <si>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</si>
  <si>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</si>
  <si>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</si>
  <si>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</si>
  <si>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</si>
  <si>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</si>
  <si>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</si>
  <si>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</si>
  <si>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</si>
  <si>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</si>
  <si>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</si>
  <si>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</si>
  <si>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</si>
  <si>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</si>
  <si>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</si>
  <si>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M10 Apr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</si>
</sst>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2028" zoomScale="75" workbookViewId="0">
      <selection activeCell="J2031" sqref="J2031"/>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M10 Apr</v>
      </c>
      <c r="J9" s="20" t="str">
        <f>CONCATENATE("Actual Month ",B10)</f>
        <v>Actual Month M10 Apr</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MP315_OSA_2015_M10</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1531387</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14000</v>
      </c>
      <c r="K48" s="12" t="s">
        <v>1588</v>
      </c>
      <c r="S48" s="27" t="s">
        <v>4062</v>
      </c>
      <c r="T48" s="12" t="s">
        <v>4328</v>
      </c>
    </row>
    <row r="49" spans="5:20" ht="12.95" customHeight="1" x14ac:dyDescent="0.2">
      <c r="E49" s="5" t="s">
        <v>4651</v>
      </c>
      <c r="G49" s="5" t="s">
        <v>1589</v>
      </c>
      <c r="H49" s="9" t="s">
        <v>1590</v>
      </c>
      <c r="I49" s="22">
        <v>0</v>
      </c>
      <c r="J49" s="22">
        <v>1463155</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3008542</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3008542</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-3008542</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-3008542</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-3008542</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-3008542</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424042</v>
      </c>
      <c r="K102" s="12" t="s">
        <v>1700</v>
      </c>
      <c r="S102" s="27" t="s">
        <v>4111</v>
      </c>
      <c r="T102" s="12" t="s">
        <v>4315</v>
      </c>
    </row>
    <row r="103" spans="5:20" ht="12.95" customHeight="1" x14ac:dyDescent="0.2">
      <c r="E103" s="5" t="s">
        <v>1674</v>
      </c>
      <c r="G103" s="5" t="s">
        <v>1550</v>
      </c>
      <c r="H103" s="9" t="s">
        <v>1551</v>
      </c>
      <c r="I103" s="22">
        <v>0</v>
      </c>
      <c r="J103" s="22">
        <f>187209+93974</f>
        <v>281183</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664</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705889</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705889</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-705889</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-705889</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-705889</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-705889</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64002955</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284701</v>
      </c>
      <c r="K149" s="12" t="s">
        <v>1749</v>
      </c>
      <c r="S149" s="27" t="s">
        <v>4155</v>
      </c>
      <c r="T149" s="12" t="s">
        <v>4362</v>
      </c>
    </row>
    <row r="150" spans="5:20" ht="12.95" customHeight="1" x14ac:dyDescent="0.2">
      <c r="E150" s="5" t="s">
        <v>1743</v>
      </c>
      <c r="G150" s="5" t="s">
        <v>4670</v>
      </c>
      <c r="H150" s="9" t="s">
        <v>4671</v>
      </c>
      <c r="I150" s="22">
        <v>0</v>
      </c>
      <c r="J150" s="22">
        <v>2116316</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f>4807981-1736672</f>
        <v>3071309</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69475281</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69475281</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69475281</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446980</v>
      </c>
      <c r="K169" s="12" t="s">
        <v>1769</v>
      </c>
      <c r="S169" s="27" t="s">
        <v>4175</v>
      </c>
      <c r="T169" s="12" t="s">
        <v>4382</v>
      </c>
    </row>
    <row r="170" spans="5:20" ht="12.95" customHeight="1" x14ac:dyDescent="0.2">
      <c r="E170" s="5" t="s">
        <v>1743</v>
      </c>
      <c r="G170" s="5" t="s">
        <v>1550</v>
      </c>
      <c r="H170" s="9" t="s">
        <v>1551</v>
      </c>
      <c r="I170" s="22">
        <v>0</v>
      </c>
      <c r="J170" s="22">
        <f>1017978+245666</f>
        <v>1263644</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321260</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2031884</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2031884</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67443397</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67443397</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67443397</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67443397</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519309</v>
      </c>
      <c r="K236" s="12" t="s">
        <v>1838</v>
      </c>
      <c r="S236" s="27" t="s">
        <v>4241</v>
      </c>
      <c r="T236" s="12" t="s">
        <v>4449</v>
      </c>
    </row>
    <row r="237" spans="5:20" ht="12.95" customHeight="1" x14ac:dyDescent="0.2">
      <c r="E237" s="5" t="s">
        <v>1812</v>
      </c>
      <c r="G237" s="5" t="s">
        <v>1550</v>
      </c>
      <c r="H237" s="9" t="s">
        <v>1551</v>
      </c>
      <c r="I237" s="22">
        <v>0</v>
      </c>
      <c r="J237" s="22">
        <f>268549+201644</f>
        <v>470193</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809595</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1799097</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1799097</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-1799097</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-1799097</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-1799097</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-1799097</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90709</v>
      </c>
      <c r="K571" s="12" t="s">
        <v>2183</v>
      </c>
      <c r="T571" s="12" t="s">
        <v>4516</v>
      </c>
    </row>
    <row r="572" spans="5:20" ht="12.95" customHeight="1" x14ac:dyDescent="0.2">
      <c r="E572" s="5" t="s">
        <v>2157</v>
      </c>
      <c r="G572" s="5" t="s">
        <v>1550</v>
      </c>
      <c r="H572" s="9" t="s">
        <v>1551</v>
      </c>
      <c r="I572" s="22">
        <v>0</v>
      </c>
      <c r="J572" s="22">
        <f>47602+31726</f>
        <v>79328</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170037</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170037</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-170037</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-170037</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-170037</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-170037</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1610</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1610</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1610</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1610</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680298+123513</f>
        <v>803811</v>
      </c>
      <c r="K638" s="12" t="s">
        <v>5515</v>
      </c>
      <c r="T638" s="12" t="s">
        <v>4516</v>
      </c>
    </row>
    <row r="639" spans="5:20" ht="12.95" customHeight="1" x14ac:dyDescent="0.2">
      <c r="E639" s="5" t="s">
        <v>5489</v>
      </c>
      <c r="G639" s="5" t="s">
        <v>1550</v>
      </c>
      <c r="H639" s="9" t="s">
        <v>1551</v>
      </c>
      <c r="I639" s="22">
        <v>0</v>
      </c>
      <c r="J639" s="22">
        <f>246598+248701+40024+39633</f>
        <v>574956</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0</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1378767</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1378767</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-1377157</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-1377157</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-1377157</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-1377157</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f>4311+3868+7010</f>
        <v>15189</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15189</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15189</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15189</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0</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0</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0</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15189</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15189</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15189</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15189</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f>4278</f>
        <v>4278</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9416</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f>439+7239+4718+1038+15569</f>
        <v>29003</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42697</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42697</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42697</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1103796</v>
      </c>
      <c r="K1576" s="12" t="s">
        <v>73</v>
      </c>
      <c r="T1576" s="12" t="s">
        <v>1378</v>
      </c>
    </row>
    <row r="1577" spans="5:20" ht="12.95" customHeight="1" x14ac:dyDescent="0.2">
      <c r="E1577" s="5" t="s">
        <v>47</v>
      </c>
      <c r="G1577" s="5" t="s">
        <v>1550</v>
      </c>
      <c r="H1577" s="9" t="s">
        <v>1551</v>
      </c>
      <c r="I1577" s="22">
        <v>0</v>
      </c>
      <c r="J1577" s="22">
        <f>438750+425368</f>
        <v>864118</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1004425</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2979539</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2979539</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-2936842</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-2936842</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-2936842</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-2936842</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77974</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67965</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145939</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145939</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145939</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166072</v>
      </c>
      <c r="K2045" s="12" t="s">
        <v>556</v>
      </c>
      <c r="T2045" s="12" t="s">
        <v>1512</v>
      </c>
    </row>
    <row r="2046" spans="5:20" ht="12.95" customHeight="1" x14ac:dyDescent="0.2">
      <c r="E2046" s="5" t="s">
        <v>530</v>
      </c>
      <c r="G2046" s="5" t="s">
        <v>1550</v>
      </c>
      <c r="H2046" s="9" t="s">
        <v>1551</v>
      </c>
      <c r="I2046" s="22">
        <v>0</v>
      </c>
      <c r="J2046" s="22">
        <f>85318+85223</f>
        <v>170541</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336613</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336613</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-190674</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-190674</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-190674</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-190674</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196027</v>
      </c>
      <c r="K2514" s="12" t="s">
        <v>2498</v>
      </c>
      <c r="T2514" s="12" t="s">
        <v>3325</v>
      </c>
    </row>
    <row r="2515" spans="5:20" ht="12.95" customHeight="1" x14ac:dyDescent="0.2">
      <c r="E2515" s="5" t="s">
        <v>2472</v>
      </c>
      <c r="G2515" s="5" t="s">
        <v>1550</v>
      </c>
      <c r="H2515" s="9" t="s">
        <v>1551</v>
      </c>
      <c r="I2515" s="22">
        <v>0</v>
      </c>
      <c r="J2515" s="22">
        <f>70721+82044</f>
        <v>152765</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348792</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348792</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-348792</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-348792</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-348792</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-348792</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139338</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139338</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139338</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139338</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139338</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139338</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139338</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139338</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1049215</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1127000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f>33541+1401+467</f>
        <v>35409</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2211624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2211624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2211624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116891</v>
      </c>
      <c r="K2728" s="12" t="s">
        <v>2718</v>
      </c>
      <c r="T2728" s="12" t="s">
        <v>3405</v>
      </c>
    </row>
    <row r="2729" spans="5:20" ht="12.95" customHeight="1" x14ac:dyDescent="0.2">
      <c r="E2729" s="5" t="s">
        <v>2679</v>
      </c>
      <c r="G2729" s="5" t="s">
        <v>1589</v>
      </c>
      <c r="H2729" s="9" t="s">
        <v>1590</v>
      </c>
      <c r="I2729" s="22">
        <v>0</v>
      </c>
      <c r="J2729" s="22">
        <v>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116891</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116891</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2094733</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2094733</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2094733</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2094733</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3315944</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162</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3316106</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3316106</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3316106</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570952</v>
      </c>
      <c r="K3318" s="12" t="s">
        <v>5055</v>
      </c>
      <c r="T3318" s="12" t="s">
        <v>3526</v>
      </c>
    </row>
    <row r="3319" spans="5:20" ht="12.95" customHeight="1" x14ac:dyDescent="0.2">
      <c r="E3319" s="5" t="s">
        <v>5029</v>
      </c>
      <c r="G3319" s="5" t="s">
        <v>1550</v>
      </c>
      <c r="H3319" s="9" t="s">
        <v>1551</v>
      </c>
      <c r="I3319" s="22">
        <v>0</v>
      </c>
      <c r="J3319" s="22">
        <f>200799+218183</f>
        <v>418982</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4838295</v>
      </c>
      <c r="K3328" s="12" t="s">
        <v>5065</v>
      </c>
      <c r="T3328" s="12" t="s">
        <v>3536</v>
      </c>
    </row>
    <row r="3329" spans="5:20" ht="12.95" customHeight="1" x14ac:dyDescent="0.2">
      <c r="E3329" s="5" t="s">
        <v>5029</v>
      </c>
      <c r="G3329" s="5" t="s">
        <v>1580</v>
      </c>
      <c r="H3329" s="9" t="s">
        <v>1581</v>
      </c>
      <c r="I3329" s="22">
        <v>0</v>
      </c>
      <c r="J3329" s="22">
        <v>364</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0</v>
      </c>
      <c r="K3331" s="12" t="s">
        <v>5068</v>
      </c>
      <c r="T3331" s="12" t="s">
        <v>3539</v>
      </c>
    </row>
    <row r="3332" spans="5:20" ht="12.95" customHeight="1" x14ac:dyDescent="0.2">
      <c r="E3332" s="5" t="s">
        <v>5029</v>
      </c>
      <c r="G3332" s="5" t="s">
        <v>1589</v>
      </c>
      <c r="H3332" s="9" t="s">
        <v>1590</v>
      </c>
      <c r="I3332" s="22">
        <v>0</v>
      </c>
      <c r="J3332" s="22">
        <v>1130695</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6959288</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6959288</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-3643182</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-3643182</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-3643182</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-3643182</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21351</v>
      </c>
      <c r="K3519" s="12" t="s">
        <v>5262</v>
      </c>
      <c r="T3519" s="12" t="s">
        <v>3593</v>
      </c>
    </row>
    <row r="3520" spans="5:20" ht="12.95" customHeight="1" x14ac:dyDescent="0.2">
      <c r="E3520" s="5" t="s">
        <v>5236</v>
      </c>
      <c r="G3520" s="5" t="s">
        <v>1550</v>
      </c>
      <c r="H3520" s="9" t="s">
        <v>1551</v>
      </c>
      <c r="I3520" s="22">
        <v>0</v>
      </c>
      <c r="J3520" s="22">
        <f>5745+5792</f>
        <v>11537</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693424</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726312</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726312</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-726312</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-726312</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-726312</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-726312</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64002955</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4504497</v>
      </c>
      <c r="K3899" s="15" t="s">
        <v>3962</v>
      </c>
      <c r="T3899" s="12" t="s">
        <v>3705</v>
      </c>
    </row>
    <row r="3900" spans="4:20" ht="12.95" customHeight="1" x14ac:dyDescent="0.2">
      <c r="E3900" s="1" t="s">
        <v>3958</v>
      </c>
      <c r="G3900" s="1" t="s">
        <v>4664</v>
      </c>
      <c r="H3900" s="11" t="s">
        <v>4665</v>
      </c>
      <c r="I3900" s="14">
        <f>SUMIF($G$10:$G3899,$G3900,I$10:I3900)</f>
        <v>0</v>
      </c>
      <c r="J3900" s="14">
        <f>SUMIF($G$10:$G3899,$G3900,J$10:J3900)</f>
        <v>19467</v>
      </c>
      <c r="K3900" s="15" t="s">
        <v>3963</v>
      </c>
      <c r="T3900" s="12" t="s">
        <v>3706</v>
      </c>
    </row>
    <row r="3901" spans="4:20" ht="12.95" customHeight="1" x14ac:dyDescent="0.2">
      <c r="E3901" s="1" t="s">
        <v>3958</v>
      </c>
      <c r="G3901" s="1" t="s">
        <v>4667</v>
      </c>
      <c r="H3901" s="11" t="s">
        <v>4668</v>
      </c>
      <c r="I3901" s="14">
        <f>SUMIF($G$10:$G3900,$G3901,I$10:I3901)</f>
        <v>0</v>
      </c>
      <c r="J3901" s="14">
        <f>SUMIF($G$10:$G3900,$G3901,J$10:J3901)</f>
        <v>284701</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2116316</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77974</v>
      </c>
      <c r="K3904" s="15" t="s">
        <v>3967</v>
      </c>
      <c r="T3904" s="12" t="s">
        <v>3710</v>
      </c>
    </row>
    <row r="3905" spans="5:20" ht="12.95" customHeight="1" x14ac:dyDescent="0.2">
      <c r="E3905" s="1" t="s">
        <v>3958</v>
      </c>
      <c r="G3905" s="1" t="s">
        <v>4679</v>
      </c>
      <c r="H3905" s="11" t="s">
        <v>4680</v>
      </c>
      <c r="I3905" s="14">
        <f>SUMIF($G$10:$G3904,$G3905,I$10:I3905)</f>
        <v>0</v>
      </c>
      <c r="J3905" s="14">
        <f>SUMIF($G$10:$G3904,$G3905,J$10:J3905)</f>
        <v>9416</v>
      </c>
      <c r="K3905" s="15" t="s">
        <v>3968</v>
      </c>
      <c r="T3905" s="12" t="s">
        <v>3711</v>
      </c>
    </row>
    <row r="3906" spans="5:20" ht="12.95" customHeight="1" x14ac:dyDescent="0.2">
      <c r="E3906" s="1" t="s">
        <v>3958</v>
      </c>
      <c r="G3906" s="1" t="s">
        <v>4682</v>
      </c>
      <c r="H3906" s="11" t="s">
        <v>4683</v>
      </c>
      <c r="I3906" s="14">
        <f>SUMIF($G$10:$G3905,$G3906,I$10:I3906)</f>
        <v>0</v>
      </c>
      <c r="J3906" s="14">
        <f>SUMIF($G$10:$G3905,$G3906,J$10:J3906)</f>
        <v>67965</v>
      </c>
      <c r="K3906" s="15" t="s">
        <v>3969</v>
      </c>
      <c r="T3906" s="12" t="s">
        <v>3712</v>
      </c>
    </row>
    <row r="3907" spans="5:20" ht="12.95" customHeight="1" x14ac:dyDescent="0.2">
      <c r="E3907" s="1" t="s">
        <v>3958</v>
      </c>
      <c r="G3907" s="1" t="s">
        <v>4685</v>
      </c>
      <c r="H3907" s="11" t="s">
        <v>4686</v>
      </c>
      <c r="I3907" s="14">
        <f>SUMIF($G$10:$G3906,$G3907,I$10:I3907)</f>
        <v>0</v>
      </c>
      <c r="J3907" s="14">
        <f>SUMIF($G$10:$G3906,$G3907,J$10:J3907)</f>
        <v>1127000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3137493</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75347784</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75347784</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75347784</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4343049</v>
      </c>
      <c r="K3921" s="15" t="s">
        <v>3984</v>
      </c>
      <c r="T3921" s="12" t="s">
        <v>3727</v>
      </c>
    </row>
    <row r="3922" spans="5:20" ht="12.95" customHeight="1" x14ac:dyDescent="0.2">
      <c r="E3922" s="1" t="s">
        <v>3958</v>
      </c>
      <c r="G3922" s="1" t="s">
        <v>1550</v>
      </c>
      <c r="H3922" s="11" t="s">
        <v>1551</v>
      </c>
      <c r="I3922" s="14">
        <f>SUMIF($G$10:$G3921,$G3922,I$10:I3922)</f>
        <v>0</v>
      </c>
      <c r="J3922" s="14">
        <f>SUMIF($G$10:$G3921,$G3922,J$10:J3922)</f>
        <v>4287247</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1531387</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4838295</v>
      </c>
      <c r="K3931" s="15" t="s">
        <v>3994</v>
      </c>
      <c r="T3931" s="12" t="s">
        <v>3737</v>
      </c>
    </row>
    <row r="3932" spans="5:20" ht="12.95" customHeight="1" x14ac:dyDescent="0.2">
      <c r="E3932" s="1" t="s">
        <v>3958</v>
      </c>
      <c r="G3932" s="1" t="s">
        <v>1580</v>
      </c>
      <c r="H3932" s="11" t="s">
        <v>1581</v>
      </c>
      <c r="I3932" s="14">
        <f>SUMIF($G$10:$G3931,$G3932,I$10:I3932)</f>
        <v>0</v>
      </c>
      <c r="J3932" s="14">
        <f>SUMIF($G$10:$G3931,$G3932,J$10:J3932)</f>
        <v>364</v>
      </c>
      <c r="K3932" s="15" t="s">
        <v>3995</v>
      </c>
      <c r="T3932" s="12" t="s">
        <v>3738</v>
      </c>
    </row>
    <row r="3933" spans="5:20" ht="12.95" customHeight="1" x14ac:dyDescent="0.2">
      <c r="E3933" s="1" t="s">
        <v>3958</v>
      </c>
      <c r="G3933" s="1" t="s">
        <v>1583</v>
      </c>
      <c r="H3933" s="11" t="s">
        <v>1584</v>
      </c>
      <c r="I3933" s="14">
        <f>SUMIF($G$10:$G3932,$G3933,I$10:I3933)</f>
        <v>0</v>
      </c>
      <c r="J3933" s="14">
        <f>SUMIF($G$10:$G3932,$G3933,J$10:J3933)</f>
        <v>1004425</v>
      </c>
      <c r="K3933" s="15" t="s">
        <v>3996</v>
      </c>
      <c r="T3933" s="12" t="s">
        <v>3739</v>
      </c>
    </row>
    <row r="3934" spans="5:20" ht="12.95" customHeight="1" x14ac:dyDescent="0.2">
      <c r="E3934" s="1" t="s">
        <v>3958</v>
      </c>
      <c r="G3934" s="1" t="s">
        <v>1586</v>
      </c>
      <c r="H3934" s="11" t="s">
        <v>1587</v>
      </c>
      <c r="I3934" s="14">
        <f>SUMIF($G$10:$G3933,$G3934,I$10:I3934)</f>
        <v>0</v>
      </c>
      <c r="J3934" s="14">
        <f>SUMIF($G$10:$G3933,$G3934,J$10:J3934)</f>
        <v>824315</v>
      </c>
      <c r="K3934" s="15" t="s">
        <v>3997</v>
      </c>
      <c r="T3934" s="12" t="s">
        <v>3740</v>
      </c>
    </row>
    <row r="3935" spans="5:20" ht="12.95" customHeight="1" x14ac:dyDescent="0.2">
      <c r="E3935" s="1" t="s">
        <v>3958</v>
      </c>
      <c r="G3935" s="1" t="s">
        <v>1589</v>
      </c>
      <c r="H3935" s="11" t="s">
        <v>1590</v>
      </c>
      <c r="I3935" s="14">
        <f>SUMIF($G$10:$G3934,$G3935,I$10:I3935)</f>
        <v>0</v>
      </c>
      <c r="J3935" s="14">
        <f>SUMIF($G$10:$G3934,$G3935,J$10:J3935)</f>
        <v>3732569</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20561651</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20561651</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54786133</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54786133</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54786133</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54786133</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Z1" zoomScale="75" zoomScaleNormal="100" workbookViewId="0">
      <selection activeCell="AO6" sqref="AO6"/>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M10 Apr</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64002955</v>
      </c>
      <c r="Z4" s="12">
        <f>SUMIF(Sheet1!$T$10:$T$3962,E4,Sheet1!$J$10:$J$3962)</f>
        <v>0</v>
      </c>
      <c r="AA4" s="26">
        <f>SUM(X4:Z4)</f>
        <v>64002955</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64002955</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3315944</v>
      </c>
      <c r="AN6" s="12">
        <f>SUMIF(Sheet1!$T$10:$T$3962,S6,Sheet1!$J$10:$J$3962)</f>
        <v>139338</v>
      </c>
      <c r="AO6" s="12">
        <f>SUMIF(Sheet1!$T$10:$T$3962,T6,Sheet1!$J$10:$J$3962)</f>
        <v>1049215</v>
      </c>
      <c r="AP6" s="12">
        <f>SUMIF(Sheet1!$T$10:$T$3962,U6,Sheet1!$J$10:$J$3962)</f>
        <v>0</v>
      </c>
      <c r="AQ6" s="26">
        <f t="shared" si="3"/>
        <v>4504497</v>
      </c>
      <c r="AR6" s="26">
        <f t="shared" si="4"/>
        <v>4504497</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19467</v>
      </c>
      <c r="AC7" s="12">
        <f>SUMIF(Sheet1!$T$10:$T$3962,H7,Sheet1!$J$10:$J$3962)</f>
        <v>0</v>
      </c>
      <c r="AD7" s="12">
        <f>SUMIF(Sheet1!$T$10:$T$3962,I7,Sheet1!$J$10:$J$3962)</f>
        <v>0</v>
      </c>
      <c r="AE7" s="12">
        <f>SUMIF(Sheet1!$T$10:$T$3962,J7,Sheet1!$J$10:$J$3962)</f>
        <v>0</v>
      </c>
      <c r="AF7" s="12">
        <f>SUMIF(Sheet1!$T$10:$T$3962,K7,Sheet1!$J$10:$J$3962)</f>
        <v>0</v>
      </c>
      <c r="AG7" s="26">
        <f t="shared" si="1"/>
        <v>19467</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19467</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284701</v>
      </c>
      <c r="Z8" s="12">
        <f>SUMIF(Sheet1!$T$10:$T$3962,E8,Sheet1!$J$10:$J$3962)</f>
        <v>0</v>
      </c>
      <c r="AA8" s="26">
        <f t="shared" si="0"/>
        <v>284701</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284701</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2116316</v>
      </c>
      <c r="Z9" s="12">
        <f>SUMIF(Sheet1!$T$10:$T$3962,E9,Sheet1!$J$10:$J$3962)</f>
        <v>0</v>
      </c>
      <c r="AA9" s="26">
        <f t="shared" si="0"/>
        <v>2116316</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2116316</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77974</v>
      </c>
      <c r="AE11" s="12">
        <f>SUMIF(Sheet1!$T$10:$T$3962,J11,Sheet1!$J$10:$J$3962)</f>
        <v>0</v>
      </c>
      <c r="AF11" s="12">
        <f>SUMIF(Sheet1!$T$10:$T$3962,K11,Sheet1!$J$10:$J$3962)</f>
        <v>0</v>
      </c>
      <c r="AG11" s="26">
        <f t="shared" si="1"/>
        <v>77974</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77974</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9416</v>
      </c>
      <c r="AC12" s="12">
        <f>SUMIF(Sheet1!$T$10:$T$3962,H12,Sheet1!$J$10:$J$3962)</f>
        <v>0</v>
      </c>
      <c r="AD12" s="12">
        <f>SUMIF(Sheet1!$T$10:$T$3962,I12,Sheet1!$J$10:$J$3962)</f>
        <v>0</v>
      </c>
      <c r="AE12" s="12">
        <f>SUMIF(Sheet1!$T$10:$T$3962,J12,Sheet1!$J$10:$J$3962)</f>
        <v>0</v>
      </c>
      <c r="AF12" s="12">
        <f>SUMIF(Sheet1!$T$10:$T$3962,K12,Sheet1!$J$10:$J$3962)</f>
        <v>0</v>
      </c>
      <c r="AG12" s="26">
        <f t="shared" si="1"/>
        <v>9416</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9416</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67965</v>
      </c>
      <c r="AE13" s="12">
        <f>SUMIF(Sheet1!$T$10:$T$3962,J13,Sheet1!$J$10:$J$3962)</f>
        <v>0</v>
      </c>
      <c r="AF13" s="12">
        <f>SUMIF(Sheet1!$T$10:$T$3962,K13,Sheet1!$J$10:$J$3962)</f>
        <v>0</v>
      </c>
      <c r="AG13" s="26">
        <f t="shared" si="1"/>
        <v>67965</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67965</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1127000</v>
      </c>
      <c r="AP14" s="12">
        <f>SUMIF(Sheet1!$T$10:$T$3962,U14,Sheet1!$J$10:$J$3962)</f>
        <v>0</v>
      </c>
      <c r="AQ14" s="26">
        <f t="shared" si="3"/>
        <v>1127000</v>
      </c>
      <c r="AR14" s="26">
        <f t="shared" si="4"/>
        <v>1127000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3071309</v>
      </c>
      <c r="Z16" s="12">
        <f>SUMIF(Sheet1!$T$10:$T$3962,E16,Sheet1!$J$10:$J$3962)</f>
        <v>0</v>
      </c>
      <c r="AA16" s="26">
        <f t="shared" si="0"/>
        <v>3071309</v>
      </c>
      <c r="AB16" s="12">
        <f>SUMIF(Sheet1!$T$10:$T$3962,G16,Sheet1!$J$10:$J$3962)</f>
        <v>29003</v>
      </c>
      <c r="AC16" s="12">
        <f>SUMIF(Sheet1!$T$10:$T$3962,H16,Sheet1!$J$10:$J$3962)</f>
        <v>0</v>
      </c>
      <c r="AD16" s="12">
        <f>SUMIF(Sheet1!$T$10:$T$3962,I16,Sheet1!$J$10:$J$3962)</f>
        <v>0</v>
      </c>
      <c r="AE16" s="12">
        <f>SUMIF(Sheet1!$T$10:$T$3962,J16,Sheet1!$J$10:$J$3962)</f>
        <v>0</v>
      </c>
      <c r="AF16" s="12">
        <f>SUMIF(Sheet1!$T$10:$T$3962,K16,Sheet1!$J$10:$J$3962)</f>
        <v>0</v>
      </c>
      <c r="AG16" s="26">
        <f t="shared" si="1"/>
        <v>29003</v>
      </c>
      <c r="AH16" s="12">
        <f>SUMIF(Sheet1!$T$10:$T$3962,M16,Sheet1!$J$10:$J$3962)</f>
        <v>1610</v>
      </c>
      <c r="AI16" s="12">
        <f>SUMIF(Sheet1!$T$10:$T$3962,N16,Sheet1!$J$10:$J$3962)</f>
        <v>0</v>
      </c>
      <c r="AJ16" s="12">
        <f>SUMIF(Sheet1!$T$10:$T$3962,O16,Sheet1!$J$10:$J$3962)</f>
        <v>0</v>
      </c>
      <c r="AK16" s="26">
        <f t="shared" si="2"/>
        <v>1610</v>
      </c>
      <c r="AL16" s="12">
        <f>SUMIF(Sheet1!$T$10:$T$3962,Q16,Sheet1!$J$10:$J$3962)</f>
        <v>0</v>
      </c>
      <c r="AM16" s="12">
        <f>SUMIF(Sheet1!$T$10:$T$3962,R16,Sheet1!$J$10:$J$3962)</f>
        <v>162</v>
      </c>
      <c r="AN16" s="12">
        <f>SUMIF(Sheet1!$T$10:$T$3962,S16,Sheet1!$J$10:$J$3962)</f>
        <v>0</v>
      </c>
      <c r="AO16" s="12">
        <f>SUMIF(Sheet1!$T$10:$T$3962,T16,Sheet1!$J$10:$J$3962)</f>
        <v>35409</v>
      </c>
      <c r="AP16" s="12">
        <f>SUMIF(Sheet1!$T$10:$T$3962,U16,Sheet1!$J$10:$J$3962)</f>
        <v>0</v>
      </c>
      <c r="AQ16" s="26">
        <f t="shared" si="3"/>
        <v>35571</v>
      </c>
      <c r="AR16" s="26">
        <f t="shared" si="4"/>
        <v>3137493</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69475281</v>
      </c>
      <c r="Z18" s="12">
        <f>SUMIF(Sheet1!$T$10:$T$3962,E18,Sheet1!$J$10:$J$3962)</f>
        <v>0</v>
      </c>
      <c r="AA18" s="26">
        <f t="shared" si="0"/>
        <v>69475281</v>
      </c>
      <c r="AB18" s="12">
        <f>SUMIF(Sheet1!$T$10:$T$3962,G18,Sheet1!$J$10:$J$3962)</f>
        <v>57886</v>
      </c>
      <c r="AC18" s="12">
        <f>SUMIF(Sheet1!$T$10:$T$3962,H18,Sheet1!$J$10:$J$3962)</f>
        <v>0</v>
      </c>
      <c r="AD18" s="12">
        <f>SUMIF(Sheet1!$T$10:$T$3962,I18,Sheet1!$J$10:$J$3962)</f>
        <v>145939</v>
      </c>
      <c r="AE18" s="12">
        <f>SUMIF(Sheet1!$T$10:$T$3962,J18,Sheet1!$J$10:$J$3962)</f>
        <v>0</v>
      </c>
      <c r="AF18" s="12">
        <f>SUMIF(Sheet1!$T$10:$T$3962,K18,Sheet1!$J$10:$J$3962)</f>
        <v>0</v>
      </c>
      <c r="AG18" s="26">
        <f t="shared" si="1"/>
        <v>203825</v>
      </c>
      <c r="AH18" s="12">
        <f>SUMIF(Sheet1!$T$10:$T$3962,M18,Sheet1!$J$10:$J$3962)</f>
        <v>1610</v>
      </c>
      <c r="AI18" s="12">
        <f>SUMIF(Sheet1!$T$10:$T$3962,N18,Sheet1!$J$10:$J$3962)</f>
        <v>0</v>
      </c>
      <c r="AJ18" s="12">
        <f>SUMIF(Sheet1!$T$10:$T$3962,O18,Sheet1!$J$10:$J$3962)</f>
        <v>0</v>
      </c>
      <c r="AK18" s="26">
        <f t="shared" si="2"/>
        <v>1610</v>
      </c>
      <c r="AL18" s="12">
        <f>SUMIF(Sheet1!$T$10:$T$3962,Q18,Sheet1!$J$10:$J$3962)</f>
        <v>0</v>
      </c>
      <c r="AM18" s="12">
        <f>SUMIF(Sheet1!$T$10:$T$3962,R18,Sheet1!$J$10:$J$3962)</f>
        <v>3316106</v>
      </c>
      <c r="AN18" s="12">
        <f>SUMIF(Sheet1!$T$10:$T$3962,S18,Sheet1!$J$10:$J$3962)</f>
        <v>139338</v>
      </c>
      <c r="AO18" s="12">
        <f>SUMIF(Sheet1!$T$10:$T$3962,T18,Sheet1!$J$10:$J$3962)</f>
        <v>2211624</v>
      </c>
      <c r="AP18" s="12">
        <f>SUMIF(Sheet1!$T$10:$T$3962,U18,Sheet1!$J$10:$J$3962)</f>
        <v>0</v>
      </c>
      <c r="AQ18" s="26">
        <f t="shared" si="3"/>
        <v>5667068</v>
      </c>
      <c r="AR18" s="26">
        <f t="shared" si="4"/>
        <v>75347784</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69475281</v>
      </c>
      <c r="Z20" s="12">
        <f>SUMIF(Sheet1!$T$10:$T$3962,E20,Sheet1!$J$10:$J$3962)</f>
        <v>0</v>
      </c>
      <c r="AA20" s="26">
        <f t="shared" si="0"/>
        <v>69475281</v>
      </c>
      <c r="AB20" s="12">
        <f>SUMIF(Sheet1!$T$10:$T$3962,G20,Sheet1!$J$10:$J$3962)</f>
        <v>57886</v>
      </c>
      <c r="AC20" s="12">
        <f>SUMIF(Sheet1!$T$10:$T$3962,H20,Sheet1!$J$10:$J$3962)</f>
        <v>0</v>
      </c>
      <c r="AD20" s="12">
        <f>SUMIF(Sheet1!$T$10:$T$3962,I20,Sheet1!$J$10:$J$3962)</f>
        <v>145939</v>
      </c>
      <c r="AE20" s="12">
        <f>SUMIF(Sheet1!$T$10:$T$3962,J20,Sheet1!$J$10:$J$3962)</f>
        <v>0</v>
      </c>
      <c r="AF20" s="12">
        <f>SUMIF(Sheet1!$T$10:$T$3962,K20,Sheet1!$J$10:$J$3962)</f>
        <v>0</v>
      </c>
      <c r="AG20" s="26">
        <f t="shared" si="1"/>
        <v>203825</v>
      </c>
      <c r="AH20" s="12">
        <f>SUMIF(Sheet1!$T$10:$T$3962,M20,Sheet1!$J$10:$J$3962)</f>
        <v>1610</v>
      </c>
      <c r="AI20" s="12">
        <f>SUMIF(Sheet1!$T$10:$T$3962,N20,Sheet1!$J$10:$J$3962)</f>
        <v>0</v>
      </c>
      <c r="AJ20" s="12">
        <f>SUMIF(Sheet1!$T$10:$T$3962,O20,Sheet1!$J$10:$J$3962)</f>
        <v>0</v>
      </c>
      <c r="AK20" s="26">
        <f t="shared" si="2"/>
        <v>1610</v>
      </c>
      <c r="AL20" s="12">
        <f>SUMIF(Sheet1!$T$10:$T$3962,Q20,Sheet1!$J$10:$J$3962)</f>
        <v>0</v>
      </c>
      <c r="AM20" s="12">
        <f>SUMIF(Sheet1!$T$10:$T$3962,R20,Sheet1!$J$10:$J$3962)</f>
        <v>3316106</v>
      </c>
      <c r="AN20" s="12">
        <f>SUMIF(Sheet1!$T$10:$T$3962,S20,Sheet1!$J$10:$J$3962)</f>
        <v>139338</v>
      </c>
      <c r="AO20" s="12">
        <f>SUMIF(Sheet1!$T$10:$T$3962,T20,Sheet1!$J$10:$J$3962)</f>
        <v>2211624</v>
      </c>
      <c r="AP20" s="12">
        <f>SUMIF(Sheet1!$T$10:$T$3962,U20,Sheet1!$J$10:$J$3962)</f>
        <v>0</v>
      </c>
      <c r="AQ20" s="26">
        <f t="shared" si="3"/>
        <v>5667068</v>
      </c>
      <c r="AR20" s="26">
        <f t="shared" si="4"/>
        <v>75347784</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69475281</v>
      </c>
      <c r="Z26" s="12">
        <f>SUMIF(Sheet1!$T$10:$T$3962,E26,Sheet1!$J$10:$J$3962)</f>
        <v>0</v>
      </c>
      <c r="AA26" s="26">
        <f>SUM(X26:Z26)</f>
        <v>69475281</v>
      </c>
      <c r="AB26" s="12">
        <f>SUMIF(Sheet1!$T$10:$T$3962,G26,Sheet1!$J$10:$J$3962)</f>
        <v>57886</v>
      </c>
      <c r="AC26" s="12">
        <f>SUMIF(Sheet1!$T$10:$T$3962,H26,Sheet1!$J$10:$J$3962)</f>
        <v>0</v>
      </c>
      <c r="AD26" s="12">
        <f>SUMIF(Sheet1!$T$10:$T$3962,I26,Sheet1!$J$10:$J$3962)</f>
        <v>145939</v>
      </c>
      <c r="AE26" s="12">
        <f>SUMIF(Sheet1!$T$10:$T$3962,J26,Sheet1!$J$10:$J$3962)</f>
        <v>0</v>
      </c>
      <c r="AF26" s="12">
        <f>SUMIF(Sheet1!$T$10:$T$3962,K26,Sheet1!$J$10:$J$3962)</f>
        <v>0</v>
      </c>
      <c r="AG26" s="26">
        <f>SUM(AB26:AF26)</f>
        <v>203825</v>
      </c>
      <c r="AH26" s="12">
        <f>SUMIF(Sheet1!$T$10:$T$3962,M26,Sheet1!$J$10:$J$3962)</f>
        <v>1610</v>
      </c>
      <c r="AI26" s="12">
        <f>SUMIF(Sheet1!$T$10:$T$3962,N26,Sheet1!$J$10:$J$3962)</f>
        <v>0</v>
      </c>
      <c r="AJ26" s="12">
        <f>SUMIF(Sheet1!$T$10:$T$3962,O26,Sheet1!$J$10:$J$3962)</f>
        <v>0</v>
      </c>
      <c r="AK26" s="26">
        <f>SUM(AH26:AJ26)</f>
        <v>1610</v>
      </c>
      <c r="AL26" s="12">
        <f>SUMIF(Sheet1!$T$10:$T$3962,Q26,Sheet1!$J$10:$J$3962)</f>
        <v>0</v>
      </c>
      <c r="AM26" s="12">
        <f>SUMIF(Sheet1!$T$10:$T$3962,R26,Sheet1!$J$10:$J$3962)</f>
        <v>3316106</v>
      </c>
      <c r="AN26" s="12">
        <f>SUMIF(Sheet1!$T$10:$T$3962,S26,Sheet1!$J$10:$J$3962)</f>
        <v>139338</v>
      </c>
      <c r="AO26" s="12">
        <f>SUMIF(Sheet1!$T$10:$T$3962,T26,Sheet1!$J$10:$J$3962)</f>
        <v>2211624</v>
      </c>
      <c r="AP26" s="12">
        <f>SUMIF(Sheet1!$T$10:$T$3962,U26,Sheet1!$J$10:$J$3962)</f>
        <v>0</v>
      </c>
      <c r="AQ26" s="26">
        <f>SUM(AL26:AP26)</f>
        <v>5667068</v>
      </c>
      <c r="AR26" s="26">
        <f>+AQ26+AK26+AG26+AA26</f>
        <v>75347784</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424042</v>
      </c>
      <c r="Y28" s="12">
        <f>SUMIF(Sheet1!$T$10:$T$3962,D28,Sheet1!$J$10:$J$3962)</f>
        <v>446980</v>
      </c>
      <c r="Z28" s="12">
        <f>SUMIF(Sheet1!$T$10:$T$3962,E28,Sheet1!$J$10:$J$3962)</f>
        <v>519309</v>
      </c>
      <c r="AA28" s="26">
        <f t="shared" ref="AA28:AA45" si="5">SUM(X28:Z28)</f>
        <v>1390331</v>
      </c>
      <c r="AB28" s="12">
        <f>SUMIF(Sheet1!$T$10:$T$3962,G28,Sheet1!$J$10:$J$3962)</f>
        <v>1103796</v>
      </c>
      <c r="AC28" s="12">
        <f>SUMIF(Sheet1!$T$10:$T$3962,H28,Sheet1!$J$10:$J$3962)</f>
        <v>0</v>
      </c>
      <c r="AD28" s="12">
        <f>SUMIF(Sheet1!$T$10:$T$3962,I28,Sheet1!$J$10:$J$3962)</f>
        <v>166072</v>
      </c>
      <c r="AE28" s="12">
        <f>SUMIF(Sheet1!$T$10:$T$3962,J28,Sheet1!$J$10:$J$3962)</f>
        <v>0</v>
      </c>
      <c r="AF28" s="12">
        <f>SUMIF(Sheet1!$T$10:$T$3962,K28,Sheet1!$J$10:$J$3962)</f>
        <v>0</v>
      </c>
      <c r="AG28" s="26">
        <f t="shared" ref="AG28:AG45" si="6">SUM(AB28:AF28)</f>
        <v>1269868</v>
      </c>
      <c r="AH28" s="12">
        <f>SUMIF(Sheet1!$T$10:$T$3962,M28,Sheet1!$J$10:$J$3962)</f>
        <v>894520</v>
      </c>
      <c r="AI28" s="12">
        <f>SUMIF(Sheet1!$T$10:$T$3962,N28,Sheet1!$J$10:$J$3962)</f>
        <v>0</v>
      </c>
      <c r="AJ28" s="12">
        <f>SUMIF(Sheet1!$T$10:$T$3962,O28,Sheet1!$J$10:$J$3962)</f>
        <v>0</v>
      </c>
      <c r="AK28" s="26">
        <f t="shared" ref="AK28:AK45" si="7">SUM(AH28:AJ28)</f>
        <v>894520</v>
      </c>
      <c r="AL28" s="12">
        <f>SUMIF(Sheet1!$T$10:$T$3962,Q28,Sheet1!$J$10:$J$3962)</f>
        <v>21351</v>
      </c>
      <c r="AM28" s="12">
        <f>SUMIF(Sheet1!$T$10:$T$3962,R28,Sheet1!$J$10:$J$3962)</f>
        <v>570952</v>
      </c>
      <c r="AN28" s="12">
        <f>SUMIF(Sheet1!$T$10:$T$3962,S28,Sheet1!$J$10:$J$3962)</f>
        <v>196027</v>
      </c>
      <c r="AO28" s="12">
        <f>SUMIF(Sheet1!$T$10:$T$3962,T28,Sheet1!$J$10:$J$3962)</f>
        <v>0</v>
      </c>
      <c r="AP28" s="12">
        <f>SUMIF(Sheet1!$T$10:$T$3962,U28,Sheet1!$J$10:$J$3962)</f>
        <v>0</v>
      </c>
      <c r="AQ28" s="26">
        <f t="shared" ref="AQ28:AQ45" si="8">SUM(AL28:AP28)</f>
        <v>788330</v>
      </c>
      <c r="AR28" s="26">
        <f t="shared" ref="AR28:AR45" si="9">+AQ28+AK28+AG28+AA28</f>
        <v>4343049</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281183</v>
      </c>
      <c r="Y29" s="12">
        <f>SUMIF(Sheet1!$T$10:$T$3962,D29,Sheet1!$J$10:$J$3962)</f>
        <v>1263644</v>
      </c>
      <c r="Z29" s="12">
        <f>SUMIF(Sheet1!$T$10:$T$3962,E29,Sheet1!$J$10:$J$3962)</f>
        <v>470193</v>
      </c>
      <c r="AA29" s="26">
        <f t="shared" si="5"/>
        <v>2015020</v>
      </c>
      <c r="AB29" s="12">
        <f>SUMIF(Sheet1!$T$10:$T$3962,G29,Sheet1!$J$10:$J$3962)</f>
        <v>864118</v>
      </c>
      <c r="AC29" s="12">
        <f>SUMIF(Sheet1!$T$10:$T$3962,H29,Sheet1!$J$10:$J$3962)</f>
        <v>0</v>
      </c>
      <c r="AD29" s="12">
        <f>SUMIF(Sheet1!$T$10:$T$3962,I29,Sheet1!$J$10:$J$3962)</f>
        <v>170541</v>
      </c>
      <c r="AE29" s="12">
        <f>SUMIF(Sheet1!$T$10:$T$3962,J29,Sheet1!$J$10:$J$3962)</f>
        <v>0</v>
      </c>
      <c r="AF29" s="12">
        <f>SUMIF(Sheet1!$T$10:$T$3962,K29,Sheet1!$J$10:$J$3962)</f>
        <v>0</v>
      </c>
      <c r="AG29" s="26">
        <f t="shared" si="6"/>
        <v>1034659</v>
      </c>
      <c r="AH29" s="12">
        <f>SUMIF(Sheet1!$T$10:$T$3962,M29,Sheet1!$J$10:$J$3962)</f>
        <v>654284</v>
      </c>
      <c r="AI29" s="12">
        <f>SUMIF(Sheet1!$T$10:$T$3962,N29,Sheet1!$J$10:$J$3962)</f>
        <v>0</v>
      </c>
      <c r="AJ29" s="12">
        <f>SUMIF(Sheet1!$T$10:$T$3962,O29,Sheet1!$J$10:$J$3962)</f>
        <v>0</v>
      </c>
      <c r="AK29" s="26">
        <f t="shared" si="7"/>
        <v>654284</v>
      </c>
      <c r="AL29" s="12">
        <f>SUMIF(Sheet1!$T$10:$T$3962,Q29,Sheet1!$J$10:$J$3962)</f>
        <v>11537</v>
      </c>
      <c r="AM29" s="12">
        <f>SUMIF(Sheet1!$T$10:$T$3962,R29,Sheet1!$J$10:$J$3962)</f>
        <v>418982</v>
      </c>
      <c r="AN29" s="12">
        <f>SUMIF(Sheet1!$T$10:$T$3962,S29,Sheet1!$J$10:$J$3962)</f>
        <v>152765</v>
      </c>
      <c r="AO29" s="12">
        <f>SUMIF(Sheet1!$T$10:$T$3962,T29,Sheet1!$J$10:$J$3962)</f>
        <v>0</v>
      </c>
      <c r="AP29" s="12">
        <f>SUMIF(Sheet1!$T$10:$T$3962,U29,Sheet1!$J$10:$J$3962)</f>
        <v>0</v>
      </c>
      <c r="AQ29" s="26">
        <f t="shared" si="8"/>
        <v>583284</v>
      </c>
      <c r="AR29" s="26">
        <f t="shared" si="9"/>
        <v>4287247</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1531387</v>
      </c>
      <c r="Y32" s="12">
        <f>SUMIF(Sheet1!$T$10:$T$3962,D32,Sheet1!$J$10:$J$3962)</f>
        <v>0</v>
      </c>
      <c r="Z32" s="12">
        <f>SUMIF(Sheet1!$T$10:$T$3962,E32,Sheet1!$J$10:$J$3962)</f>
        <v>0</v>
      </c>
      <c r="AA32" s="26">
        <f t="shared" si="5"/>
        <v>1531387</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1531387</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4838295</v>
      </c>
      <c r="AN38" s="12">
        <f>SUMIF(Sheet1!$T$10:$T$3962,S38,Sheet1!$J$10:$J$3962)</f>
        <v>0</v>
      </c>
      <c r="AO38" s="12">
        <f>SUMIF(Sheet1!$T$10:$T$3962,T38,Sheet1!$J$10:$J$3962)</f>
        <v>0</v>
      </c>
      <c r="AP38" s="12">
        <f>SUMIF(Sheet1!$T$10:$T$3962,U38,Sheet1!$J$10:$J$3962)</f>
        <v>0</v>
      </c>
      <c r="AQ38" s="26">
        <f t="shared" si="8"/>
        <v>4838295</v>
      </c>
      <c r="AR38" s="26">
        <f t="shared" si="9"/>
        <v>4838295</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0</v>
      </c>
      <c r="AC39" s="12">
        <f>SUMIF(Sheet1!$T$10:$T$3962,H39,Sheet1!$J$10:$J$3962)</f>
        <v>0</v>
      </c>
      <c r="AD39" s="12">
        <f>SUMIF(Sheet1!$T$10:$T$3962,I39,Sheet1!$J$10:$J$3962)</f>
        <v>0</v>
      </c>
      <c r="AE39" s="12">
        <f>SUMIF(Sheet1!$T$10:$T$3962,J39,Sheet1!$J$10:$J$3962)</f>
        <v>0</v>
      </c>
      <c r="AF39" s="12">
        <f>SUMIF(Sheet1!$T$10:$T$3962,K39,Sheet1!$J$10:$J$3962)</f>
        <v>0</v>
      </c>
      <c r="AG39" s="26">
        <f t="shared" si="6"/>
        <v>0</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364</v>
      </c>
      <c r="AN39" s="12">
        <f>SUMIF(Sheet1!$T$10:$T$3962,S39,Sheet1!$J$10:$J$3962)</f>
        <v>0</v>
      </c>
      <c r="AO39" s="12">
        <f>SUMIF(Sheet1!$T$10:$T$3962,T39,Sheet1!$J$10:$J$3962)</f>
        <v>0</v>
      </c>
      <c r="AP39" s="12">
        <f>SUMIF(Sheet1!$T$10:$T$3962,U39,Sheet1!$J$10:$J$3962)</f>
        <v>0</v>
      </c>
      <c r="AQ39" s="26">
        <f t="shared" si="8"/>
        <v>364</v>
      </c>
      <c r="AR39" s="26">
        <f t="shared" si="9"/>
        <v>364</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1004425</v>
      </c>
      <c r="AC40" s="12">
        <f>SUMIF(Sheet1!$T$10:$T$3962,H40,Sheet1!$J$10:$J$3962)</f>
        <v>0</v>
      </c>
      <c r="AD40" s="12">
        <f>SUMIF(Sheet1!$T$10:$T$3962,I40,Sheet1!$J$10:$J$3962)</f>
        <v>0</v>
      </c>
      <c r="AE40" s="12">
        <f>SUMIF(Sheet1!$T$10:$T$3962,J40,Sheet1!$J$10:$J$3962)</f>
        <v>0</v>
      </c>
      <c r="AF40" s="12">
        <f>SUMIF(Sheet1!$T$10:$T$3962,K40,Sheet1!$J$10:$J$3962)</f>
        <v>0</v>
      </c>
      <c r="AG40" s="26">
        <f t="shared" si="6"/>
        <v>1004425</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1004425</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14000</v>
      </c>
      <c r="Y41" s="12">
        <f>SUMIF(Sheet1!$T$10:$T$3962,D41,Sheet1!$J$10:$J$3962)</f>
        <v>0</v>
      </c>
      <c r="Z41" s="12">
        <f>SUMIF(Sheet1!$T$10:$T$3962,E41,Sheet1!$J$10:$J$3962)</f>
        <v>0</v>
      </c>
      <c r="AA41" s="26">
        <f t="shared" si="5"/>
        <v>14000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693424</v>
      </c>
      <c r="AM41" s="12">
        <f>SUMIF(Sheet1!$T$10:$T$3962,R41,Sheet1!$J$10:$J$3962)</f>
        <v>0</v>
      </c>
      <c r="AN41" s="12">
        <f>SUMIF(Sheet1!$T$10:$T$3962,S41,Sheet1!$J$10:$J$3962)</f>
        <v>0</v>
      </c>
      <c r="AO41" s="12">
        <f>SUMIF(Sheet1!$T$10:$T$3962,T41,Sheet1!$J$10:$J$3962)</f>
        <v>116891</v>
      </c>
      <c r="AP41" s="12">
        <f>SUMIF(Sheet1!$T$10:$T$3962,U41,Sheet1!$J$10:$J$3962)</f>
        <v>0</v>
      </c>
      <c r="AQ41" s="26">
        <f t="shared" si="8"/>
        <v>810315</v>
      </c>
      <c r="AR41" s="26">
        <f t="shared" si="9"/>
        <v>824315</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1463819</v>
      </c>
      <c r="Y42" s="12">
        <f>SUMIF(Sheet1!$T$10:$T$3962,D42,Sheet1!$J$10:$J$3962)</f>
        <v>321260</v>
      </c>
      <c r="Z42" s="12">
        <f>SUMIF(Sheet1!$T$10:$T$3962,E42,Sheet1!$J$10:$J$3962)</f>
        <v>809595</v>
      </c>
      <c r="AA42" s="26">
        <f t="shared" si="5"/>
        <v>2594674</v>
      </c>
      <c r="AB42" s="12">
        <f>SUMIF(Sheet1!$T$10:$T$3962,G42,Sheet1!$J$10:$J$3962)</f>
        <v>7200</v>
      </c>
      <c r="AC42" s="12">
        <f>SUMIF(Sheet1!$T$10:$T$3962,H42,Sheet1!$J$10:$J$3962)</f>
        <v>0</v>
      </c>
      <c r="AD42" s="12">
        <f>SUMIF(Sheet1!$T$10:$T$3962,I42,Sheet1!$J$10:$J$3962)</f>
        <v>0</v>
      </c>
      <c r="AE42" s="12">
        <f>SUMIF(Sheet1!$T$10:$T$3962,J42,Sheet1!$J$10:$J$3962)</f>
        <v>0</v>
      </c>
      <c r="AF42" s="12">
        <f>SUMIF(Sheet1!$T$10:$T$3962,K42,Sheet1!$J$10:$J$3962)</f>
        <v>0</v>
      </c>
      <c r="AG42" s="26">
        <f t="shared" si="6"/>
        <v>7200</v>
      </c>
      <c r="AH42" s="12">
        <f>SUMIF(Sheet1!$T$10:$T$3962,M42,Sheet1!$J$10:$J$3962)</f>
        <v>0</v>
      </c>
      <c r="AI42" s="12">
        <f>SUMIF(Sheet1!$T$10:$T$3962,N42,Sheet1!$J$10:$J$3962)</f>
        <v>0</v>
      </c>
      <c r="AJ42" s="12">
        <f>SUMIF(Sheet1!$T$10:$T$3962,O42,Sheet1!$J$10:$J$3962)</f>
        <v>0</v>
      </c>
      <c r="AK42" s="26">
        <f t="shared" si="7"/>
        <v>0</v>
      </c>
      <c r="AL42" s="12">
        <f>SUMIF(Sheet1!$T$10:$T$3962,Q42,Sheet1!$J$10:$J$3962)</f>
        <v>0</v>
      </c>
      <c r="AM42" s="12">
        <f>SUMIF(Sheet1!$T$10:$T$3962,R42,Sheet1!$J$10:$J$3962)</f>
        <v>1130695</v>
      </c>
      <c r="AN42" s="12">
        <f>SUMIF(Sheet1!$T$10:$T$3962,S42,Sheet1!$J$10:$J$3962)</f>
        <v>0</v>
      </c>
      <c r="AO42" s="12">
        <f>SUMIF(Sheet1!$T$10:$T$3962,T42,Sheet1!$J$10:$J$3962)</f>
        <v>0</v>
      </c>
      <c r="AP42" s="12">
        <f>SUMIF(Sheet1!$T$10:$T$3962,U42,Sheet1!$J$10:$J$3962)</f>
        <v>0</v>
      </c>
      <c r="AQ42" s="26">
        <f t="shared" si="8"/>
        <v>1130695</v>
      </c>
      <c r="AR42" s="26">
        <f t="shared" si="9"/>
        <v>3732569</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3714431</v>
      </c>
      <c r="Y45" s="12">
        <f>SUMIF(Sheet1!$T$10:$T$3962,D45,Sheet1!$J$10:$J$3962)</f>
        <v>2031884</v>
      </c>
      <c r="Z45" s="12">
        <f>SUMIF(Sheet1!$T$10:$T$3962,E45,Sheet1!$J$10:$J$3962)</f>
        <v>1799097</v>
      </c>
      <c r="AA45" s="26">
        <f t="shared" si="5"/>
        <v>7545412</v>
      </c>
      <c r="AB45" s="12">
        <f>SUMIF(Sheet1!$T$10:$T$3962,G45,Sheet1!$J$10:$J$3962)</f>
        <v>2979539</v>
      </c>
      <c r="AC45" s="12">
        <f>SUMIF(Sheet1!$T$10:$T$3962,H45,Sheet1!$J$10:$J$3962)</f>
        <v>0</v>
      </c>
      <c r="AD45" s="12">
        <f>SUMIF(Sheet1!$T$10:$T$3962,I45,Sheet1!$J$10:$J$3962)</f>
        <v>336613</v>
      </c>
      <c r="AE45" s="12">
        <f>SUMIF(Sheet1!$T$10:$T$3962,J45,Sheet1!$J$10:$J$3962)</f>
        <v>0</v>
      </c>
      <c r="AF45" s="12">
        <f>SUMIF(Sheet1!$T$10:$T$3962,K45,Sheet1!$J$10:$J$3962)</f>
        <v>0</v>
      </c>
      <c r="AG45" s="26">
        <f t="shared" si="6"/>
        <v>3316152</v>
      </c>
      <c r="AH45" s="12">
        <f>SUMIF(Sheet1!$T$10:$T$3962,M45,Sheet1!$J$10:$J$3962)</f>
        <v>1548804</v>
      </c>
      <c r="AI45" s="12">
        <f>SUMIF(Sheet1!$T$10:$T$3962,N45,Sheet1!$J$10:$J$3962)</f>
        <v>0</v>
      </c>
      <c r="AJ45" s="12">
        <f>SUMIF(Sheet1!$T$10:$T$3962,O45,Sheet1!$J$10:$J$3962)</f>
        <v>0</v>
      </c>
      <c r="AK45" s="26">
        <f t="shared" si="7"/>
        <v>1548804</v>
      </c>
      <c r="AL45" s="12">
        <f>SUMIF(Sheet1!$T$10:$T$3962,Q45,Sheet1!$J$10:$J$3962)</f>
        <v>726312</v>
      </c>
      <c r="AM45" s="12">
        <f>SUMIF(Sheet1!$T$10:$T$3962,R45,Sheet1!$J$10:$J$3962)</f>
        <v>6959288</v>
      </c>
      <c r="AN45" s="12">
        <f>SUMIF(Sheet1!$T$10:$T$3962,S45,Sheet1!$J$10:$J$3962)</f>
        <v>348792</v>
      </c>
      <c r="AO45" s="12">
        <f>SUMIF(Sheet1!$T$10:$T$3962,T45,Sheet1!$J$10:$J$3962)</f>
        <v>116891</v>
      </c>
      <c r="AP45" s="12">
        <f>SUMIF(Sheet1!$T$10:$T$3962,U45,Sheet1!$J$10:$J$3962)</f>
        <v>0</v>
      </c>
      <c r="AQ45" s="26">
        <f t="shared" si="8"/>
        <v>8151283</v>
      </c>
      <c r="AR45" s="26">
        <f t="shared" si="9"/>
        <v>20561651</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3714431</v>
      </c>
      <c r="Y51" s="12">
        <f>SUMIF(Sheet1!$T$10:$T$3962,D51,Sheet1!$J$10:$J$3962)</f>
        <v>2031884</v>
      </c>
      <c r="Z51" s="12">
        <f>SUMIF(Sheet1!$T$10:$T$3962,E51,Sheet1!$J$10:$J$3962)</f>
        <v>1799097</v>
      </c>
      <c r="AA51" s="26">
        <f>SUM(X51:Z51)</f>
        <v>7545412</v>
      </c>
      <c r="AB51" s="12">
        <f>SUMIF(Sheet1!$T$10:$T$3962,G51,Sheet1!$J$10:$J$3962)</f>
        <v>2979539</v>
      </c>
      <c r="AC51" s="12">
        <f>SUMIF(Sheet1!$T$10:$T$3962,H51,Sheet1!$J$10:$J$3962)</f>
        <v>0</v>
      </c>
      <c r="AD51" s="12">
        <f>SUMIF(Sheet1!$T$10:$T$3962,I51,Sheet1!$J$10:$J$3962)</f>
        <v>336613</v>
      </c>
      <c r="AE51" s="12">
        <f>SUMIF(Sheet1!$T$10:$T$3962,J51,Sheet1!$J$10:$J$3962)</f>
        <v>0</v>
      </c>
      <c r="AF51" s="12">
        <f>SUMIF(Sheet1!$T$10:$T$3962,K51,Sheet1!$J$10:$J$3962)</f>
        <v>0</v>
      </c>
      <c r="AG51" s="26">
        <f>SUM(AB51:AF51)</f>
        <v>3316152</v>
      </c>
      <c r="AH51" s="12">
        <f>SUMIF(Sheet1!$T$10:$T$3962,M51,Sheet1!$J$10:$J$3962)</f>
        <v>1548804</v>
      </c>
      <c r="AI51" s="12">
        <f>SUMIF(Sheet1!$T$10:$T$3962,N51,Sheet1!$J$10:$J$3962)</f>
        <v>0</v>
      </c>
      <c r="AJ51" s="12">
        <f>SUMIF(Sheet1!$T$10:$T$3962,O51,Sheet1!$J$10:$J$3962)</f>
        <v>0</v>
      </c>
      <c r="AK51" s="26">
        <f>SUM(AH51:AJ51)</f>
        <v>1548804</v>
      </c>
      <c r="AL51" s="12">
        <f>SUMIF(Sheet1!$T$10:$T$3962,Q51,Sheet1!$J$10:$J$3962)</f>
        <v>726312</v>
      </c>
      <c r="AM51" s="12">
        <f>SUMIF(Sheet1!$T$10:$T$3962,R51,Sheet1!$J$10:$J$3962)</f>
        <v>6959288</v>
      </c>
      <c r="AN51" s="12">
        <f>SUMIF(Sheet1!$T$10:$T$3962,S51,Sheet1!$J$10:$J$3962)</f>
        <v>348792</v>
      </c>
      <c r="AO51" s="12">
        <f>SUMIF(Sheet1!$T$10:$T$3962,T51,Sheet1!$J$10:$J$3962)</f>
        <v>116891</v>
      </c>
      <c r="AP51" s="12">
        <f>SUMIF(Sheet1!$T$10:$T$3962,U51,Sheet1!$J$10:$J$3962)</f>
        <v>0</v>
      </c>
      <c r="AQ51" s="26">
        <f>SUM(AL51:AP51)</f>
        <v>8151283</v>
      </c>
      <c r="AR51" s="26">
        <f>+AQ51+AK51+AG51+AA51</f>
        <v>20561651</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-3714431</v>
      </c>
      <c r="Y53" s="12">
        <f>SUMIF(Sheet1!$T$10:$T$3962,D53,Sheet1!$J$10:$J$3962)</f>
        <v>67443397</v>
      </c>
      <c r="Z53" s="12">
        <f>SUMIF(Sheet1!$T$10:$T$3962,E53,Sheet1!$J$10:$J$3962)</f>
        <v>-1799097</v>
      </c>
      <c r="AA53" s="26">
        <f t="shared" ref="AA53:AA58" si="10">SUM(X53:Z53)</f>
        <v>61929869</v>
      </c>
      <c r="AB53" s="12">
        <f>SUMIF(Sheet1!$T$10:$T$3962,G53,Sheet1!$J$10:$J$3962)</f>
        <v>-2921653</v>
      </c>
      <c r="AC53" s="12">
        <f>SUMIF(Sheet1!$T$10:$T$3962,H53,Sheet1!$J$10:$J$3962)</f>
        <v>0</v>
      </c>
      <c r="AD53" s="12">
        <f>SUMIF(Sheet1!$T$10:$T$3962,I53,Sheet1!$J$10:$J$3962)</f>
        <v>-190674</v>
      </c>
      <c r="AE53" s="12">
        <f>SUMIF(Sheet1!$T$10:$T$3962,J53,Sheet1!$J$10:$J$3962)</f>
        <v>0</v>
      </c>
      <c r="AF53" s="12">
        <f>SUMIF(Sheet1!$T$10:$T$3962,K53,Sheet1!$J$10:$J$3962)</f>
        <v>0</v>
      </c>
      <c r="AG53" s="26">
        <f t="shared" ref="AG53:AG58" si="11">SUM(AB53:AF53)</f>
        <v>-3112327</v>
      </c>
      <c r="AH53" s="12">
        <f>SUMIF(Sheet1!$T$10:$T$3962,M53,Sheet1!$J$10:$J$3962)</f>
        <v>-1547194</v>
      </c>
      <c r="AI53" s="12">
        <f>SUMIF(Sheet1!$T$10:$T$3962,N53,Sheet1!$J$10:$J$3962)</f>
        <v>0</v>
      </c>
      <c r="AJ53" s="12">
        <f>SUMIF(Sheet1!$T$10:$T$3962,O53,Sheet1!$J$10:$J$3962)</f>
        <v>0</v>
      </c>
      <c r="AK53" s="26">
        <f t="shared" ref="AK53:AK58" si="12">SUM(AH53:AJ53)</f>
        <v>-1547194</v>
      </c>
      <c r="AL53" s="12">
        <f>SUMIF(Sheet1!$T$10:$T$3962,Q53,Sheet1!$J$10:$J$3962)</f>
        <v>-726312</v>
      </c>
      <c r="AM53" s="12">
        <f>SUMIF(Sheet1!$T$10:$T$3962,R53,Sheet1!$J$10:$J$3962)</f>
        <v>-3643182</v>
      </c>
      <c r="AN53" s="12">
        <f>SUMIF(Sheet1!$T$10:$T$3962,S53,Sheet1!$J$10:$J$3962)</f>
        <v>-209454</v>
      </c>
      <c r="AO53" s="12">
        <f>SUMIF(Sheet1!$T$10:$T$3962,T53,Sheet1!$J$10:$J$3962)</f>
        <v>2094733</v>
      </c>
      <c r="AP53" s="12">
        <f>SUMIF(Sheet1!$T$10:$T$3962,U53,Sheet1!$J$10:$J$3962)</f>
        <v>0</v>
      </c>
      <c r="AQ53" s="26">
        <f t="shared" ref="AQ53:AQ58" si="13">SUM(AL53:AP53)</f>
        <v>-2484215</v>
      </c>
      <c r="AR53" s="26">
        <f t="shared" ref="AR53:AR58" si="14">+AQ53+AK53+AG53+AA53</f>
        <v>54786133</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-3714431</v>
      </c>
      <c r="Y55" s="12">
        <f>SUMIF(Sheet1!$T$10:$T$3962,D55,Sheet1!$J$10:$J$3962)</f>
        <v>67443397</v>
      </c>
      <c r="Z55" s="12">
        <f>SUMIF(Sheet1!$T$10:$T$3962,E55,Sheet1!$J$10:$J$3962)</f>
        <v>-1799097</v>
      </c>
      <c r="AA55" s="26">
        <f t="shared" si="10"/>
        <v>61929869</v>
      </c>
      <c r="AB55" s="12">
        <f>SUMIF(Sheet1!$T$10:$T$3962,G55,Sheet1!$J$10:$J$3962)</f>
        <v>-2921653</v>
      </c>
      <c r="AC55" s="12">
        <f>SUMIF(Sheet1!$T$10:$T$3962,H55,Sheet1!$J$10:$J$3962)</f>
        <v>0</v>
      </c>
      <c r="AD55" s="12">
        <f>SUMIF(Sheet1!$T$10:$T$3962,I55,Sheet1!$J$10:$J$3962)</f>
        <v>-190674</v>
      </c>
      <c r="AE55" s="12">
        <f>SUMIF(Sheet1!$T$10:$T$3962,J55,Sheet1!$J$10:$J$3962)</f>
        <v>0</v>
      </c>
      <c r="AF55" s="12">
        <f>SUMIF(Sheet1!$T$10:$T$3962,K55,Sheet1!$J$10:$J$3962)</f>
        <v>0</v>
      </c>
      <c r="AG55" s="26">
        <f t="shared" si="11"/>
        <v>-3112327</v>
      </c>
      <c r="AH55" s="12">
        <f>SUMIF(Sheet1!$T$10:$T$3962,M55,Sheet1!$J$10:$J$3962)</f>
        <v>-1547194</v>
      </c>
      <c r="AI55" s="12">
        <f>SUMIF(Sheet1!$T$10:$T$3962,N55,Sheet1!$J$10:$J$3962)</f>
        <v>0</v>
      </c>
      <c r="AJ55" s="12">
        <f>SUMIF(Sheet1!$T$10:$T$3962,O55,Sheet1!$J$10:$J$3962)</f>
        <v>0</v>
      </c>
      <c r="AK55" s="26">
        <f t="shared" si="12"/>
        <v>-1547194</v>
      </c>
      <c r="AL55" s="12">
        <f>SUMIF(Sheet1!$T$10:$T$3962,Q55,Sheet1!$J$10:$J$3962)</f>
        <v>-726312</v>
      </c>
      <c r="AM55" s="12">
        <f>SUMIF(Sheet1!$T$10:$T$3962,R55,Sheet1!$J$10:$J$3962)</f>
        <v>-3643182</v>
      </c>
      <c r="AN55" s="12">
        <f>SUMIF(Sheet1!$T$10:$T$3962,S55,Sheet1!$J$10:$J$3962)</f>
        <v>-209454</v>
      </c>
      <c r="AO55" s="12">
        <f>SUMIF(Sheet1!$T$10:$T$3962,T55,Sheet1!$J$10:$J$3962)</f>
        <v>2094733</v>
      </c>
      <c r="AP55" s="12">
        <f>SUMIF(Sheet1!$T$10:$T$3962,U55,Sheet1!$J$10:$J$3962)</f>
        <v>0</v>
      </c>
      <c r="AQ55" s="26">
        <f t="shared" si="13"/>
        <v>-2484215</v>
      </c>
      <c r="AR55" s="26">
        <f t="shared" si="14"/>
        <v>54786133</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-3714431</v>
      </c>
      <c r="Y58" s="12">
        <f>SUMIF(Sheet1!$T$10:$T$3962,D58,Sheet1!$J$10:$J$3962)</f>
        <v>67443397</v>
      </c>
      <c r="Z58" s="12">
        <f>SUMIF(Sheet1!$T$10:$T$3962,E58,Sheet1!$J$10:$J$3962)</f>
        <v>-1799097</v>
      </c>
      <c r="AA58" s="26">
        <f t="shared" si="10"/>
        <v>61929869</v>
      </c>
      <c r="AB58" s="12">
        <f>SUMIF(Sheet1!$T$10:$T$3962,G58,Sheet1!$J$10:$J$3962)</f>
        <v>-2921653</v>
      </c>
      <c r="AC58" s="12">
        <f>SUMIF(Sheet1!$T$10:$T$3962,H58,Sheet1!$J$10:$J$3962)</f>
        <v>0</v>
      </c>
      <c r="AD58" s="12">
        <f>SUMIF(Sheet1!$T$10:$T$3962,I58,Sheet1!$J$10:$J$3962)</f>
        <v>-190674</v>
      </c>
      <c r="AE58" s="12">
        <f>SUMIF(Sheet1!$T$10:$T$3962,J58,Sheet1!$J$10:$J$3962)</f>
        <v>0</v>
      </c>
      <c r="AF58" s="12">
        <f>SUMIF(Sheet1!$T$10:$T$3962,K58,Sheet1!$J$10:$J$3962)</f>
        <v>0</v>
      </c>
      <c r="AG58" s="26">
        <f t="shared" si="11"/>
        <v>-3112327</v>
      </c>
      <c r="AH58" s="12">
        <f>SUMIF(Sheet1!$T$10:$T$3962,M58,Sheet1!$J$10:$J$3962)</f>
        <v>-1547194</v>
      </c>
      <c r="AI58" s="12">
        <f>SUMIF(Sheet1!$T$10:$T$3962,N58,Sheet1!$J$10:$J$3962)</f>
        <v>0</v>
      </c>
      <c r="AJ58" s="12">
        <f>SUMIF(Sheet1!$T$10:$T$3962,O58,Sheet1!$J$10:$J$3962)</f>
        <v>0</v>
      </c>
      <c r="AK58" s="26">
        <f t="shared" si="12"/>
        <v>-1547194</v>
      </c>
      <c r="AL58" s="12">
        <f>SUMIF(Sheet1!$T$10:$T$3962,Q58,Sheet1!$J$10:$J$3962)</f>
        <v>-726312</v>
      </c>
      <c r="AM58" s="12">
        <f>SUMIF(Sheet1!$T$10:$T$3962,R58,Sheet1!$J$10:$J$3962)</f>
        <v>-3643182</v>
      </c>
      <c r="AN58" s="12">
        <f>SUMIF(Sheet1!$T$10:$T$3962,S58,Sheet1!$J$10:$J$3962)</f>
        <v>-209454</v>
      </c>
      <c r="AO58" s="12">
        <f>SUMIF(Sheet1!$T$10:$T$3962,T58,Sheet1!$J$10:$J$3962)</f>
        <v>2094733</v>
      </c>
      <c r="AP58" s="12">
        <f>SUMIF(Sheet1!$T$10:$T$3962,U58,Sheet1!$J$10:$J$3962)</f>
        <v>0</v>
      </c>
      <c r="AQ58" s="26">
        <f t="shared" si="13"/>
        <v>-2484215</v>
      </c>
      <c r="AR58" s="26">
        <f t="shared" si="14"/>
        <v>54786133</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-3714431</v>
      </c>
      <c r="Y69" s="12">
        <f>SUMIF(Sheet1!$T$10:$T$3962,D69,Sheet1!$J$10:$J$3962)</f>
        <v>67443397</v>
      </c>
      <c r="Z69" s="12">
        <f>SUMIF(Sheet1!$T$10:$T$3962,E69,Sheet1!$J$10:$J$3962)</f>
        <v>-1799097</v>
      </c>
      <c r="AA69" s="26">
        <f t="shared" si="15"/>
        <v>61929869</v>
      </c>
      <c r="AB69" s="12">
        <f>SUMIF(Sheet1!$T$10:$T$3962,G69,Sheet1!$J$10:$J$3962)</f>
        <v>-2921653</v>
      </c>
      <c r="AC69" s="12">
        <f>SUMIF(Sheet1!$T$10:$T$3962,H69,Sheet1!$J$10:$J$3962)</f>
        <v>0</v>
      </c>
      <c r="AD69" s="12">
        <f>SUMIF(Sheet1!$T$10:$T$3962,I69,Sheet1!$J$10:$J$3962)</f>
        <v>-190674</v>
      </c>
      <c r="AE69" s="12">
        <f>SUMIF(Sheet1!$T$10:$T$3962,J69,Sheet1!$J$10:$J$3962)</f>
        <v>0</v>
      </c>
      <c r="AF69" s="12">
        <f>SUMIF(Sheet1!$T$10:$T$3962,K69,Sheet1!$J$10:$J$3962)</f>
        <v>0</v>
      </c>
      <c r="AG69" s="26">
        <f t="shared" si="16"/>
        <v>-3112327</v>
      </c>
      <c r="AH69" s="12">
        <f>SUMIF(Sheet1!$T$10:$T$3962,M69,Sheet1!$J$10:$J$3962)</f>
        <v>-1547194</v>
      </c>
      <c r="AI69" s="12">
        <f>SUMIF(Sheet1!$T$10:$T$3962,N69,Sheet1!$J$10:$J$3962)</f>
        <v>0</v>
      </c>
      <c r="AJ69" s="12">
        <f>SUMIF(Sheet1!$T$10:$T$3962,O69,Sheet1!$J$10:$J$3962)</f>
        <v>0</v>
      </c>
      <c r="AK69" s="26">
        <f t="shared" si="17"/>
        <v>-1547194</v>
      </c>
      <c r="AL69" s="12">
        <f>SUMIF(Sheet1!$T$10:$T$3962,Q69,Sheet1!$J$10:$J$3962)</f>
        <v>-726312</v>
      </c>
      <c r="AM69" s="12">
        <f>SUMIF(Sheet1!$T$10:$T$3962,R69,Sheet1!$J$10:$J$3962)</f>
        <v>-3643182</v>
      </c>
      <c r="AN69" s="12">
        <f>SUMIF(Sheet1!$T$10:$T$3962,S69,Sheet1!$J$10:$J$3962)</f>
        <v>-209454</v>
      </c>
      <c r="AO69" s="12">
        <f>SUMIF(Sheet1!$T$10:$T$3962,T69,Sheet1!$J$10:$J$3962)</f>
        <v>2094733</v>
      </c>
      <c r="AP69" s="12">
        <f>SUMIF(Sheet1!$T$10:$T$3962,U69,Sheet1!$J$10:$J$3962)</f>
        <v>0</v>
      </c>
      <c r="AQ69" s="26">
        <f t="shared" si="18"/>
        <v>-2484215</v>
      </c>
      <c r="AR69" s="26">
        <f t="shared" si="19"/>
        <v>54786133</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FB1F0-D653-4499-B3DD-960AEC0B4263}">
  <ds:schemaRefs>
    <ds:schemaRef ds:uri="http://schemas.openxmlformats.org/package/2006/metadata/core-properties"/>
    <ds:schemaRef ds:uri="http://purl.org/dc/terms/"/>
    <ds:schemaRef ds:uri="http://www.w3.org/XML/1998/namespace"/>
    <ds:schemaRef ds:uri="http://schemas.microsoft.com/office/2006/metadata/properties"/>
    <ds:schemaRef ds:uri="http://schemas.microsoft.com/sharepoint/v3"/>
    <ds:schemaRef ds:uri="http://schemas.microsoft.com/office/2006/documentManagement/types"/>
    <ds:schemaRef ds:uri="http://purl.org/dc/dcmityp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2015-05-12T06:29:50Z</cp:lastPrinted>
  <dcterms:created xsi:type="dcterms:W3CDTF">2009-08-12T11:33:52Z</dcterms:created>
  <dcterms:modified xsi:type="dcterms:W3CDTF">2015-05-14T08:46:40Z</dcterms:modified>
</cp:coreProperties>
</file>