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.THEMBISILE\Desktop\Budget 2015-2016\2015-2016 Reports\SEC 71\M8\"/>
    </mc:Choice>
  </mc:AlternateContent>
  <workbookProtection workbookPassword="F954" lockStructure="1"/>
  <bookViews>
    <workbookView xWindow="0" yWindow="0" windowWidth="15600" windowHeight="7755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M47" i="1" l="1"/>
  <c r="M23" i="1"/>
  <c r="L50" i="1" l="1"/>
  <c r="L23" i="1" l="1"/>
  <c r="L47" i="1" l="1"/>
  <c r="K15" i="1" l="1"/>
  <c r="K13" i="1"/>
  <c r="J50" i="1" l="1"/>
  <c r="J47" i="1" s="1"/>
  <c r="I47" i="1" l="1"/>
  <c r="H23" i="1" l="1"/>
  <c r="G23" i="1" l="1"/>
  <c r="F23" i="1" l="1"/>
  <c r="F45" i="1" l="1"/>
  <c r="F22" i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<sst xmlns="http://schemas.openxmlformats.org/spreadsheetml/2006/main" count="402" uniqueCount="399">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</sst>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19" zoomScale="75" workbookViewId="0">
      <selection activeCell="M56" sqref="M56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2016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MP315_CFA_2016_M08</v>
      </c>
    </row>
    <row r="8" spans="1:32" ht="12.95" customHeight="1" x14ac:dyDescent="0.2">
      <c r="D8" s="4" t="s">
        <v>24</v>
      </c>
      <c r="E8" s="4" t="s">
        <v>25</v>
      </c>
      <c r="F8" s="9">
        <v>73279</v>
      </c>
      <c r="G8" s="9">
        <v>48970</v>
      </c>
      <c r="H8" s="9">
        <v>21281</v>
      </c>
      <c r="I8" s="9">
        <v>51436</v>
      </c>
      <c r="J8" s="9">
        <v>196280</v>
      </c>
      <c r="K8" s="9">
        <v>96857</v>
      </c>
      <c r="L8" s="9">
        <v>67967</v>
      </c>
      <c r="M8" s="9">
        <v>148647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174679</v>
      </c>
      <c r="G11" s="9">
        <v>113283</v>
      </c>
      <c r="H11" s="9">
        <v>64155</v>
      </c>
      <c r="I11" s="9">
        <v>93735</v>
      </c>
      <c r="J11" s="9">
        <v>156205</v>
      </c>
      <c r="K11" s="9">
        <v>120234</v>
      </c>
      <c r="L11" s="9">
        <v>116221</v>
      </c>
      <c r="M11" s="9">
        <v>154884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17731</v>
      </c>
      <c r="G12" s="9">
        <v>15711</v>
      </c>
      <c r="H12" s="9">
        <v>8119</v>
      </c>
      <c r="I12" s="9">
        <v>16431</v>
      </c>
      <c r="J12" s="9">
        <v>28203</v>
      </c>
      <c r="K12" s="9">
        <v>40949</v>
      </c>
      <c r="L12" s="9">
        <v>24345</v>
      </c>
      <c r="M12" s="9">
        <v>45196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71370</v>
      </c>
      <c r="G13" s="9">
        <v>47128</v>
      </c>
      <c r="H13" s="9">
        <v>28924</v>
      </c>
      <c r="I13" s="9">
        <v>53509</v>
      </c>
      <c r="J13" s="9">
        <v>86917</v>
      </c>
      <c r="K13" s="9">
        <f>62040+147426</f>
        <v>209466</v>
      </c>
      <c r="L13" s="9">
        <v>68304</v>
      </c>
      <c r="M13" s="9">
        <v>96817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13433</v>
      </c>
      <c r="G15" s="9">
        <v>42306</v>
      </c>
      <c r="H15" s="9">
        <v>82960</v>
      </c>
      <c r="I15" s="9">
        <v>65179</v>
      </c>
      <c r="J15" s="9">
        <v>26621</v>
      </c>
      <c r="K15" s="9">
        <f>13492+23414</f>
        <v>36906</v>
      </c>
      <c r="L15" s="9">
        <v>21401</v>
      </c>
      <c r="M15" s="9">
        <v>17610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142291</v>
      </c>
      <c r="G16" s="9">
        <v>749120</v>
      </c>
      <c r="H16" s="9">
        <v>302919</v>
      </c>
      <c r="I16" s="9">
        <v>248054</v>
      </c>
      <c r="J16" s="9">
        <v>81764</v>
      </c>
      <c r="K16" s="9">
        <v>928620</v>
      </c>
      <c r="L16" s="9">
        <v>347485</v>
      </c>
      <c r="M16" s="9">
        <v>380934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56858</v>
      </c>
      <c r="G17" s="9">
        <v>32773</v>
      </c>
      <c r="H17" s="9">
        <v>5896</v>
      </c>
      <c r="I17" s="9">
        <v>2922</v>
      </c>
      <c r="J17" s="9">
        <v>32937</v>
      </c>
      <c r="K17" s="9">
        <v>13789</v>
      </c>
      <c r="L17" s="9">
        <v>16314</v>
      </c>
      <c r="M17" s="9">
        <v>13383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37876</v>
      </c>
      <c r="G19" s="9">
        <v>99332</v>
      </c>
      <c r="H19" s="9">
        <v>23568</v>
      </c>
      <c r="I19" s="9">
        <v>27750</v>
      </c>
      <c r="J19" s="9">
        <v>74036</v>
      </c>
      <c r="K19" s="9">
        <v>29517</v>
      </c>
      <c r="L19" s="9">
        <v>9254</v>
      </c>
      <c r="M19" s="9">
        <v>43427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74754</v>
      </c>
      <c r="G20" s="9">
        <v>18269</v>
      </c>
      <c r="H20" s="9">
        <v>19921</v>
      </c>
      <c r="I20" s="9">
        <v>17136</v>
      </c>
      <c r="J20" s="9">
        <v>1817</v>
      </c>
      <c r="K20" s="9">
        <v>2683</v>
      </c>
      <c r="L20" s="9">
        <v>4193</v>
      </c>
      <c r="M20" s="9">
        <v>5885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0</v>
      </c>
      <c r="G21" s="9">
        <v>0</v>
      </c>
      <c r="H21" s="9">
        <v>0</v>
      </c>
      <c r="I21" s="9">
        <v>0</v>
      </c>
      <c r="J21" s="9">
        <v>2510573</v>
      </c>
      <c r="K21" s="9">
        <v>547764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120268000+1600000+930000+3750000</f>
        <v>126548000</v>
      </c>
      <c r="G22" s="9">
        <v>1247000</v>
      </c>
      <c r="H22" s="9">
        <v>0</v>
      </c>
      <c r="I22" s="9">
        <v>7500000</v>
      </c>
      <c r="J22" s="9">
        <v>0</v>
      </c>
      <c r="K22" s="9">
        <v>97150000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f>211296+38859+17+1440+14896</f>
        <v>266508</v>
      </c>
      <c r="G23" s="9">
        <f>165753+28086+771+4597</f>
        <v>199207</v>
      </c>
      <c r="H23" s="9">
        <f>14237+85165+432593+4912728</f>
        <v>5444723</v>
      </c>
      <c r="I23" s="9">
        <v>494731</v>
      </c>
      <c r="J23" s="9">
        <v>507981</v>
      </c>
      <c r="K23" s="9">
        <v>165194</v>
      </c>
      <c r="L23" s="9">
        <f>246236+29073-1259+98909</f>
        <v>372959</v>
      </c>
      <c r="M23" s="9">
        <f>198015+204125</f>
        <v>402140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127476779</v>
      </c>
      <c r="G24" s="10">
        <f t="shared" ref="G24:Q24" si="0">SUM(G8:G23)</f>
        <v>2613099</v>
      </c>
      <c r="H24" s="10">
        <f t="shared" si="0"/>
        <v>6002466</v>
      </c>
      <c r="I24" s="10">
        <f t="shared" si="0"/>
        <v>8570883</v>
      </c>
      <c r="J24" s="10">
        <f t="shared" si="0"/>
        <v>3703334</v>
      </c>
      <c r="K24" s="10">
        <f t="shared" si="0"/>
        <v>99341979</v>
      </c>
      <c r="L24" s="10">
        <f t="shared" si="0"/>
        <v>1048443</v>
      </c>
      <c r="M24" s="10">
        <f t="shared" si="0"/>
        <v>1308923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45273000</v>
      </c>
      <c r="G26" s="9">
        <v>0</v>
      </c>
      <c r="H26" s="9">
        <v>0</v>
      </c>
      <c r="I26" s="9">
        <v>0</v>
      </c>
      <c r="J26" s="9">
        <v>0</v>
      </c>
      <c r="K26" s="9">
        <v>41699000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172749779</v>
      </c>
      <c r="G35" s="10">
        <f t="shared" ref="G35:Q35" si="1">SUM(G26:G34)+G24</f>
        <v>2613099</v>
      </c>
      <c r="H35" s="10">
        <f t="shared" si="1"/>
        <v>6002466</v>
      </c>
      <c r="I35" s="10">
        <f t="shared" si="1"/>
        <v>8570883</v>
      </c>
      <c r="J35" s="10">
        <f t="shared" si="1"/>
        <v>3703334</v>
      </c>
      <c r="K35" s="10">
        <f t="shared" si="1"/>
        <v>141040979</v>
      </c>
      <c r="L35" s="10">
        <f t="shared" si="1"/>
        <v>1048443</v>
      </c>
      <c r="M35" s="10">
        <f t="shared" si="1"/>
        <v>1308923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7979872</v>
      </c>
      <c r="G37" s="9">
        <v>8467650</v>
      </c>
      <c r="H37" s="9">
        <v>7560336</v>
      </c>
      <c r="I37" s="9">
        <v>9485930</v>
      </c>
      <c r="J37" s="9">
        <v>8739949</v>
      </c>
      <c r="K37" s="9">
        <v>8716436</v>
      </c>
      <c r="L37" s="9">
        <v>9234728</v>
      </c>
      <c r="M37" s="9">
        <v>8162418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1468413</v>
      </c>
      <c r="G38" s="9">
        <v>1558230</v>
      </c>
      <c r="H38" s="9">
        <v>1511176</v>
      </c>
      <c r="I38" s="9">
        <v>1556136</v>
      </c>
      <c r="J38" s="9">
        <v>1472761</v>
      </c>
      <c r="K38" s="9">
        <v>1552268</v>
      </c>
      <c r="L38" s="9">
        <v>1462285</v>
      </c>
      <c r="M38" s="9">
        <v>1483141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8661333</v>
      </c>
      <c r="H42" s="9">
        <v>0</v>
      </c>
      <c r="I42" s="9">
        <v>18470025</v>
      </c>
      <c r="J42" s="9">
        <v>8855779</v>
      </c>
      <c r="K42" s="9">
        <v>8549438</v>
      </c>
      <c r="L42" s="9">
        <v>7028036</v>
      </c>
      <c r="M42" s="9">
        <v>5741785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0</v>
      </c>
      <c r="G44" s="9">
        <v>1808697</v>
      </c>
      <c r="H44" s="9">
        <v>0</v>
      </c>
      <c r="I44" s="9">
        <v>1808697</v>
      </c>
      <c r="J44" s="9">
        <v>1023346</v>
      </c>
      <c r="K44" s="9">
        <v>904349</v>
      </c>
      <c r="L44" s="9">
        <v>904348</v>
      </c>
      <c r="M44" s="9">
        <v>904349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f>1196628+33750+258910</f>
        <v>1489288</v>
      </c>
      <c r="G45" s="9">
        <v>990760</v>
      </c>
      <c r="H45" s="9">
        <v>2422369</v>
      </c>
      <c r="I45" s="9">
        <v>1899864</v>
      </c>
      <c r="J45" s="9">
        <v>1435127</v>
      </c>
      <c r="K45" s="9">
        <v>3342255</v>
      </c>
      <c r="L45" s="9">
        <v>1769958</v>
      </c>
      <c r="M45" s="9">
        <v>3809683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v>0</v>
      </c>
      <c r="G47" s="9">
        <v>846251</v>
      </c>
      <c r="H47" s="9">
        <v>17905860</v>
      </c>
      <c r="I47" s="9">
        <f>4762915+19905819</f>
        <v>24668734</v>
      </c>
      <c r="J47" s="9">
        <f>3028738+J50+829356</f>
        <v>6385761</v>
      </c>
      <c r="K47" s="9">
        <v>222367</v>
      </c>
      <c r="L47" s="9">
        <f>73102+3227133</f>
        <v>3300235</v>
      </c>
      <c r="M47" s="9">
        <f>138841+5346825</f>
        <v>5485666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10937573</v>
      </c>
      <c r="G48" s="10">
        <f t="shared" ref="G48:Q48" si="2">SUM(G37:G47)</f>
        <v>22332921</v>
      </c>
      <c r="H48" s="10">
        <f t="shared" si="2"/>
        <v>29399741</v>
      </c>
      <c r="I48" s="10">
        <f t="shared" si="2"/>
        <v>57889386</v>
      </c>
      <c r="J48" s="10">
        <f t="shared" si="2"/>
        <v>27912723</v>
      </c>
      <c r="K48" s="10">
        <f t="shared" si="2"/>
        <v>23287113</v>
      </c>
      <c r="L48" s="10">
        <f t="shared" si="2"/>
        <v>23699590</v>
      </c>
      <c r="M48" s="10">
        <f t="shared" si="2"/>
        <v>25587042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791764</v>
      </c>
      <c r="H50" s="9">
        <v>13893544</v>
      </c>
      <c r="I50" s="9">
        <v>872525</v>
      </c>
      <c r="J50" s="9">
        <f>598418+1929249</f>
        <v>2527667</v>
      </c>
      <c r="K50" s="9">
        <v>9909432</v>
      </c>
      <c r="L50" s="9">
        <f>3101162+580380</f>
        <v>3681542</v>
      </c>
      <c r="M50" s="9">
        <v>6224404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0</v>
      </c>
      <c r="G52" s="9">
        <v>0</v>
      </c>
      <c r="H52" s="9">
        <v>33583179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10937573</v>
      </c>
      <c r="G53" s="10">
        <f t="shared" ref="G53:Q53" si="3">SUM(G50:G52)+G48</f>
        <v>23124685</v>
      </c>
      <c r="H53" s="10">
        <f t="shared" si="3"/>
        <v>76876464</v>
      </c>
      <c r="I53" s="10">
        <f t="shared" si="3"/>
        <v>58761911</v>
      </c>
      <c r="J53" s="10">
        <f t="shared" si="3"/>
        <v>30440390</v>
      </c>
      <c r="K53" s="10">
        <f t="shared" si="3"/>
        <v>33196545</v>
      </c>
      <c r="L53" s="10">
        <f t="shared" si="3"/>
        <v>27381132</v>
      </c>
      <c r="M53" s="10">
        <f t="shared" si="3"/>
        <v>31811446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161812206</v>
      </c>
      <c r="G54" s="10">
        <f t="shared" ref="G54:Q54" si="4">+G35-G53</f>
        <v>-20511586</v>
      </c>
      <c r="H54" s="10">
        <f t="shared" si="4"/>
        <v>-70873998</v>
      </c>
      <c r="I54" s="10">
        <f t="shared" si="4"/>
        <v>-50191028</v>
      </c>
      <c r="J54" s="10">
        <f t="shared" si="4"/>
        <v>-26737056</v>
      </c>
      <c r="K54" s="10">
        <f t="shared" si="4"/>
        <v>107844434</v>
      </c>
      <c r="L54" s="10">
        <f t="shared" si="4"/>
        <v>-26332689</v>
      </c>
      <c r="M54" s="10">
        <f t="shared" si="4"/>
        <v>-30502523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v>86361291</v>
      </c>
      <c r="G55" s="12">
        <f>+F56</f>
        <v>248173497</v>
      </c>
      <c r="H55" s="12">
        <f t="shared" ref="H55:Q55" si="5">+G56</f>
        <v>227661911</v>
      </c>
      <c r="I55" s="12">
        <f t="shared" si="5"/>
        <v>156787913</v>
      </c>
      <c r="J55" s="12">
        <f t="shared" si="5"/>
        <v>106596885</v>
      </c>
      <c r="K55" s="12">
        <f t="shared" si="5"/>
        <v>79859829</v>
      </c>
      <c r="L55" s="12">
        <f t="shared" si="5"/>
        <v>187704263</v>
      </c>
      <c r="M55" s="12">
        <f t="shared" si="5"/>
        <v>161371574</v>
      </c>
      <c r="N55" s="12">
        <f t="shared" si="5"/>
        <v>130869051</v>
      </c>
      <c r="O55" s="12">
        <f t="shared" si="5"/>
        <v>130869051</v>
      </c>
      <c r="P55" s="12">
        <f t="shared" si="5"/>
        <v>130869051</v>
      </c>
      <c r="Q55" s="12">
        <f t="shared" si="5"/>
        <v>130869051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248173497</v>
      </c>
      <c r="G56" s="10">
        <f t="shared" ref="G56:Q56" si="6">+G54+G55</f>
        <v>227661911</v>
      </c>
      <c r="H56" s="10">
        <f t="shared" si="6"/>
        <v>156787913</v>
      </c>
      <c r="I56" s="10">
        <f t="shared" si="6"/>
        <v>106596885</v>
      </c>
      <c r="J56" s="10">
        <f t="shared" si="6"/>
        <v>79859829</v>
      </c>
      <c r="K56" s="10">
        <f t="shared" si="6"/>
        <v>187704263</v>
      </c>
      <c r="L56" s="10">
        <f t="shared" si="6"/>
        <v>161371574</v>
      </c>
      <c r="M56" s="10">
        <f t="shared" si="6"/>
        <v>130869051</v>
      </c>
      <c r="N56" s="10">
        <f t="shared" si="6"/>
        <v>130869051</v>
      </c>
      <c r="O56" s="10">
        <f t="shared" si="6"/>
        <v>130869051</v>
      </c>
      <c r="P56" s="10">
        <f t="shared" si="6"/>
        <v>130869051</v>
      </c>
      <c r="Q56" s="10">
        <f t="shared" si="6"/>
        <v>130869051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78A675-0DA6-4CCF-9374-14B5ECB8B435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Sphiwe Wright</cp:lastModifiedBy>
  <cp:lastPrinted>2015-10-13T12:47:33Z</cp:lastPrinted>
  <dcterms:created xsi:type="dcterms:W3CDTF">2009-09-09T13:00:57Z</dcterms:created>
  <dcterms:modified xsi:type="dcterms:W3CDTF">2016-03-11T08:00:25Z</dcterms:modified>
</cp:coreProperties>
</file>