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Sec 71 2014-2015\M09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K22" i="1" l="1"/>
  <c r="J6" i="4"/>
  <c r="J22" i="1"/>
  <c r="I22" i="1"/>
  <c r="G22" i="1"/>
  <c r="F22" i="1"/>
  <c r="J8" i="2"/>
  <c r="G8" i="2"/>
  <c r="F8" i="2"/>
  <c r="E8" i="2"/>
  <c r="H22" i="1"/>
  <c r="J6" i="2" l="1"/>
  <c r="I6" i="2"/>
  <c r="H6" i="2"/>
  <c r="G6" i="2"/>
  <c r="F6" i="2"/>
  <c r="E6" i="2"/>
  <c r="I6" i="4"/>
  <c r="H6" i="4"/>
  <c r="G6" i="4"/>
  <c r="F6" i="4"/>
  <c r="E6" i="4"/>
  <c r="E9" i="4"/>
  <c r="K16" i="1"/>
  <c r="J16" i="1"/>
  <c r="J12" i="1"/>
  <c r="I16" i="1"/>
  <c r="F8" i="1"/>
  <c r="G16" i="1"/>
  <c r="K8" i="1"/>
  <c r="H8" i="1"/>
  <c r="G8" i="1"/>
  <c r="K12" i="1"/>
  <c r="I12" i="1"/>
  <c r="H12" i="1"/>
  <c r="G12" i="1"/>
  <c r="F12" i="1"/>
  <c r="H16" i="1"/>
  <c r="F16" i="1"/>
  <c r="G9" i="2" l="1"/>
  <c r="H9" i="2"/>
  <c r="I9" i="2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<sst xmlns="http://schemas.openxmlformats.org/spreadsheetml/2006/main" count="1777" uniqueCount="503">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</sst>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K23" sqref="K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MP315_AD_2015_M09</v>
      </c>
    </row>
    <row r="8" spans="1:30" ht="12.95" customHeight="1" x14ac:dyDescent="0.2">
      <c r="D8" s="5" t="s">
        <v>20</v>
      </c>
      <c r="E8" s="5" t="s">
        <v>306</v>
      </c>
      <c r="F8" s="11">
        <f>42594+2092573</f>
        <v>2135167</v>
      </c>
      <c r="G8" s="11">
        <f>7059+2128570</f>
        <v>2135629</v>
      </c>
      <c r="H8" s="11">
        <f>3941+2083422</f>
        <v>2087363</v>
      </c>
      <c r="I8" s="11">
        <v>2114950</v>
      </c>
      <c r="J8" s="11">
        <v>2069219</v>
      </c>
      <c r="K8" s="11">
        <f>373727+127767985+104000</f>
        <v>128245712</v>
      </c>
      <c r="L8" s="11">
        <v>0</v>
      </c>
      <c r="M8" s="11">
        <v>0</v>
      </c>
      <c r="N8" s="10">
        <f>SUM(F8:M8)</f>
        <v>138788040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217247</v>
      </c>
      <c r="L9" s="11">
        <v>0</v>
      </c>
      <c r="M9" s="11">
        <v>0</v>
      </c>
      <c r="N9" s="10">
        <f t="shared" ref="N9:N21" si="0">SUM(F9:M9)</f>
        <v>217247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6546495</v>
      </c>
      <c r="G10" s="11">
        <v>9184426</v>
      </c>
      <c r="H10" s="11">
        <v>1112094</v>
      </c>
      <c r="I10" s="11">
        <v>1111672</v>
      </c>
      <c r="J10" s="11">
        <v>1111154</v>
      </c>
      <c r="K10" s="11">
        <v>46768858</v>
      </c>
      <c r="L10" s="11">
        <v>0</v>
      </c>
      <c r="M10" s="11">
        <v>0</v>
      </c>
      <c r="N10" s="10">
        <f t="shared" si="0"/>
        <v>65834699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124624</v>
      </c>
      <c r="G11" s="11">
        <v>136537</v>
      </c>
      <c r="H11" s="11">
        <v>121085</v>
      </c>
      <c r="I11" s="11">
        <v>120577</v>
      </c>
      <c r="J11" s="11">
        <v>120150</v>
      </c>
      <c r="K11" s="11">
        <v>4981365</v>
      </c>
      <c r="L11" s="11">
        <v>0</v>
      </c>
      <c r="M11" s="11">
        <v>0</v>
      </c>
      <c r="N11" s="10">
        <f t="shared" si="0"/>
        <v>5604338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f>1028251</f>
        <v>1028251</v>
      </c>
      <c r="G12" s="11">
        <f>1043109</f>
        <v>1043109</v>
      </c>
      <c r="H12" s="11">
        <f>1020072</f>
        <v>1020072</v>
      </c>
      <c r="I12" s="11">
        <f>1015169</f>
        <v>1015169</v>
      </c>
      <c r="J12" s="11">
        <f>1014188</f>
        <v>1014188</v>
      </c>
      <c r="K12" s="11">
        <f>39530865+5656</f>
        <v>39536521</v>
      </c>
      <c r="L12" s="11">
        <v>0</v>
      </c>
      <c r="M12" s="11">
        <v>0</v>
      </c>
      <c r="N12" s="10">
        <f t="shared" si="0"/>
        <v>44657310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2152019</v>
      </c>
      <c r="G14" s="11">
        <v>2115855</v>
      </c>
      <c r="H14" s="11">
        <v>2080841</v>
      </c>
      <c r="I14" s="11">
        <v>2042776</v>
      </c>
      <c r="J14" s="11">
        <v>2007641</v>
      </c>
      <c r="K14" s="11">
        <v>76973666</v>
      </c>
      <c r="L14" s="11">
        <v>0</v>
      </c>
      <c r="M14" s="11">
        <v>0</v>
      </c>
      <c r="N14" s="10">
        <f>SUM(F14:M14)</f>
        <v>87372798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460368-245764</f>
        <v>214604</v>
      </c>
      <c r="G16" s="11">
        <f>463271-16563-1456</f>
        <v>445252</v>
      </c>
      <c r="H16" s="11">
        <f>451987-5533</f>
        <v>446454</v>
      </c>
      <c r="I16" s="11">
        <f>454628-4119</f>
        <v>450509</v>
      </c>
      <c r="J16" s="11">
        <f>448298-9475</f>
        <v>438823</v>
      </c>
      <c r="K16" s="11">
        <f>23930565-691266+2803260</f>
        <v>26042559</v>
      </c>
      <c r="L16" s="11">
        <v>0</v>
      </c>
      <c r="M16" s="11">
        <v>0</v>
      </c>
      <c r="N16" s="10">
        <f t="shared" si="0"/>
        <v>28038201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12201160</v>
      </c>
      <c r="G17" s="10">
        <f t="shared" si="1"/>
        <v>15060808</v>
      </c>
      <c r="H17" s="10">
        <f t="shared" si="1"/>
        <v>6867909</v>
      </c>
      <c r="I17" s="10">
        <f t="shared" si="1"/>
        <v>6855653</v>
      </c>
      <c r="J17" s="10">
        <f t="shared" si="1"/>
        <v>6761175</v>
      </c>
      <c r="K17" s="10">
        <f t="shared" si="1"/>
        <v>322765928</v>
      </c>
      <c r="L17" s="10">
        <f t="shared" si="1"/>
        <v>0</v>
      </c>
      <c r="M17" s="10">
        <f t="shared" si="1"/>
        <v>0</v>
      </c>
      <c r="N17" s="10">
        <f t="shared" si="0"/>
        <v>370512633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122986</v>
      </c>
      <c r="G19" s="47">
        <f>+ADG!F345</f>
        <v>96472</v>
      </c>
      <c r="H19" s="47">
        <f>+ADG!G345</f>
        <v>86158</v>
      </c>
      <c r="I19" s="47">
        <f>+ADG!H345</f>
        <v>80359</v>
      </c>
      <c r="J19" s="47">
        <f>+ADG!I345</f>
        <v>80118</v>
      </c>
      <c r="K19" s="47">
        <f>+ADG!J345</f>
        <v>2516067</v>
      </c>
      <c r="L19" s="47">
        <f>+ADG!K345</f>
        <v>0</v>
      </c>
      <c r="M19" s="47">
        <f>+ADG!L345</f>
        <v>0</v>
      </c>
      <c r="N19" s="10">
        <f t="shared" si="0"/>
        <v>2982160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397157</v>
      </c>
      <c r="G20" s="47">
        <f>+ADC!F125</f>
        <v>355082</v>
      </c>
      <c r="H20" s="47">
        <f>+ADC!G125</f>
        <v>354810</v>
      </c>
      <c r="I20" s="47">
        <f>+ADC!H125</f>
        <v>353198</v>
      </c>
      <c r="J20" s="47">
        <f>+ADC!I125</f>
        <v>353197</v>
      </c>
      <c r="K20" s="47">
        <f>+ADC!J125</f>
        <v>13221171</v>
      </c>
      <c r="L20" s="47">
        <f>+ADC!K125</f>
        <v>0</v>
      </c>
      <c r="M20" s="47">
        <f>+ADC!L125</f>
        <v>0</v>
      </c>
      <c r="N20" s="10">
        <f t="shared" si="0"/>
        <v>15034615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2930817</v>
      </c>
      <c r="G21" s="47">
        <f>+ADH!F59</f>
        <v>2994053</v>
      </c>
      <c r="H21" s="47">
        <f>+ADH!G59</f>
        <v>2917884</v>
      </c>
      <c r="I21" s="47">
        <f>+ADH!H59</f>
        <v>2947459</v>
      </c>
      <c r="J21" s="47">
        <f>+ADH!I59</f>
        <v>2900713</v>
      </c>
      <c r="K21" s="47">
        <f>+ADH!J59</f>
        <v>145592509</v>
      </c>
      <c r="L21" s="47">
        <f>+ADH!K59</f>
        <v>0</v>
      </c>
      <c r="M21" s="47">
        <f>+ADH!L59</f>
        <v>0</v>
      </c>
      <c r="N21" s="10">
        <f t="shared" si="0"/>
        <v>160283435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296+4191+1120+2152019-245764+460368+1174858+5203112</f>
        <v>8750200</v>
      </c>
      <c r="G22" s="11">
        <f>296+4064+1085+2115855-16563+463271+976854+8071795-1456</f>
        <v>11615201</v>
      </c>
      <c r="H22" s="11">
        <f>296+4064+1085+2080841-5533+451987+976317</f>
        <v>3509057</v>
      </c>
      <c r="I22" s="11">
        <f>296+4064+1085+2042776-4119+454629+975906</f>
        <v>3474637</v>
      </c>
      <c r="J22" s="11">
        <f>296+3948+1050+2007641-9475+448298+975389</f>
        <v>3427147</v>
      </c>
      <c r="K22" s="11">
        <f>5094+12558+368308+5494+27698+73921318+27384-717667-31737+23930565+30906692+3052348+30745+5419+3463736+162+6975440+217247+94395+16009056+104000+2803260+224666</f>
        <v>161436181</v>
      </c>
      <c r="L22" s="11">
        <v>0</v>
      </c>
      <c r="M22" s="11">
        <v>0</v>
      </c>
      <c r="N22" s="10">
        <f>SUM(F22:M22)</f>
        <v>192212423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12201160</v>
      </c>
      <c r="G23" s="10">
        <f t="shared" ref="G23:M23" si="2">SUM(G19:G22)</f>
        <v>15060808</v>
      </c>
      <c r="H23" s="10">
        <f t="shared" si="2"/>
        <v>6867909</v>
      </c>
      <c r="I23" s="10">
        <f t="shared" si="2"/>
        <v>6855653</v>
      </c>
      <c r="J23" s="10">
        <f t="shared" si="2"/>
        <v>6761175</v>
      </c>
      <c r="K23" s="10">
        <f t="shared" si="2"/>
        <v>322765928</v>
      </c>
      <c r="L23" s="10">
        <f t="shared" si="2"/>
        <v>0</v>
      </c>
      <c r="M23" s="10">
        <f t="shared" si="2"/>
        <v>0</v>
      </c>
      <c r="N23" s="10">
        <f>SUM(F23:M23)</f>
        <v>370512633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5715+20954</f>
        <v>26669</v>
      </c>
      <c r="F6" s="11">
        <f>9940+20001</f>
        <v>29941</v>
      </c>
      <c r="G6" s="11">
        <f>4371+19684</f>
        <v>24055</v>
      </c>
      <c r="H6" s="11">
        <f>5080+19684</f>
        <v>24764</v>
      </c>
      <c r="I6" s="11">
        <f>5080+19684</f>
        <v>24764</v>
      </c>
      <c r="J6" s="11">
        <f>170751+1087232</f>
        <v>1257983</v>
      </c>
      <c r="K6" s="11">
        <v>0</v>
      </c>
      <c r="L6" s="11">
        <v>0</v>
      </c>
      <c r="M6" s="10">
        <f>SUM(E6:L6)</f>
        <v>1388176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f>5113+56957</f>
        <v>62070</v>
      </c>
      <c r="F8" s="11">
        <f>6224+29086</f>
        <v>35310</v>
      </c>
      <c r="G8" s="11">
        <f>2552+29086</f>
        <v>31638</v>
      </c>
      <c r="H8" s="11">
        <v>29086</v>
      </c>
      <c r="I8" s="11">
        <v>29086</v>
      </c>
      <c r="J8" s="11">
        <f>2800+9394+782488</f>
        <v>794682</v>
      </c>
      <c r="K8" s="11">
        <v>0</v>
      </c>
      <c r="L8" s="11">
        <v>0</v>
      </c>
      <c r="M8" s="10">
        <f t="shared" si="0"/>
        <v>981872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593</v>
      </c>
      <c r="F9" s="11">
        <v>444</v>
      </c>
      <c r="G9" s="11">
        <f>444</f>
        <v>444</v>
      </c>
      <c r="H9" s="11">
        <f>444</f>
        <v>444</v>
      </c>
      <c r="I9" s="11">
        <f>444</f>
        <v>444</v>
      </c>
      <c r="J9" s="11">
        <v>42264</v>
      </c>
      <c r="K9" s="11">
        <v>0</v>
      </c>
      <c r="L9" s="11">
        <v>0</v>
      </c>
      <c r="M9" s="10">
        <f t="shared" si="0"/>
        <v>44633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12141</v>
      </c>
      <c r="F10" s="11">
        <v>10542</v>
      </c>
      <c r="G10" s="11">
        <v>9999</v>
      </c>
      <c r="H10" s="11">
        <v>5964</v>
      </c>
      <c r="I10" s="11">
        <v>5964</v>
      </c>
      <c r="J10" s="11">
        <v>99143</v>
      </c>
      <c r="K10" s="11">
        <v>0</v>
      </c>
      <c r="L10" s="11">
        <v>0</v>
      </c>
      <c r="M10" s="10">
        <f t="shared" si="0"/>
        <v>143753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21513</v>
      </c>
      <c r="F14" s="11">
        <v>20235</v>
      </c>
      <c r="G14" s="11">
        <v>20022</v>
      </c>
      <c r="H14" s="11">
        <v>20101</v>
      </c>
      <c r="I14" s="11">
        <v>19860</v>
      </c>
      <c r="J14" s="11">
        <v>321995</v>
      </c>
      <c r="K14" s="11">
        <v>0</v>
      </c>
      <c r="L14" s="11">
        <v>0</v>
      </c>
      <c r="M14" s="10">
        <f t="shared" si="0"/>
        <v>423726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122986</v>
      </c>
      <c r="F15" s="10">
        <f t="shared" si="1"/>
        <v>96472</v>
      </c>
      <c r="G15" s="10">
        <f t="shared" si="1"/>
        <v>86158</v>
      </c>
      <c r="H15" s="10">
        <f t="shared" si="1"/>
        <v>80359</v>
      </c>
      <c r="I15" s="10">
        <f t="shared" si="1"/>
        <v>80118</v>
      </c>
      <c r="J15" s="10">
        <f t="shared" si="1"/>
        <v>2516067</v>
      </c>
      <c r="K15" s="10">
        <f t="shared" si="1"/>
        <v>0</v>
      </c>
      <c r="L15" s="10">
        <f t="shared" si="1"/>
        <v>0</v>
      </c>
      <c r="M15" s="10">
        <f t="shared" si="0"/>
        <v>2982160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26669</v>
      </c>
      <c r="F336" s="26">
        <f t="shared" ref="F336:L336" si="60">+F6+F17+F28+F39+F50+F61+F72+F83+F94+F105+F116+F127+F138+F149+F160+F171+F182+F193+F204+F215+F226+F237+F248+F259+F270+F281+F292+F303+F314+F325</f>
        <v>29941</v>
      </c>
      <c r="G336" s="26">
        <f t="shared" si="60"/>
        <v>24055</v>
      </c>
      <c r="H336" s="26">
        <f t="shared" si="60"/>
        <v>24764</v>
      </c>
      <c r="I336" s="26">
        <f t="shared" si="60"/>
        <v>24764</v>
      </c>
      <c r="J336" s="26">
        <f t="shared" si="60"/>
        <v>1257983</v>
      </c>
      <c r="K336" s="26">
        <f t="shared" si="60"/>
        <v>0</v>
      </c>
      <c r="L336" s="26">
        <f t="shared" si="60"/>
        <v>0</v>
      </c>
      <c r="M336" s="37">
        <f>SUM(E336:L336)</f>
        <v>1388176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62070</v>
      </c>
      <c r="F338" s="26">
        <f t="shared" si="62"/>
        <v>35310</v>
      </c>
      <c r="G338" s="26">
        <f t="shared" si="62"/>
        <v>31638</v>
      </c>
      <c r="H338" s="26">
        <f t="shared" si="62"/>
        <v>29086</v>
      </c>
      <c r="I338" s="26">
        <f t="shared" si="62"/>
        <v>29086</v>
      </c>
      <c r="J338" s="26">
        <f t="shared" si="62"/>
        <v>794682</v>
      </c>
      <c r="K338" s="26">
        <f t="shared" si="62"/>
        <v>0</v>
      </c>
      <c r="L338" s="26">
        <f t="shared" si="62"/>
        <v>0</v>
      </c>
      <c r="M338" s="37">
        <f t="shared" si="63"/>
        <v>981872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593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42264</v>
      </c>
      <c r="K339" s="26">
        <f t="shared" si="62"/>
        <v>0</v>
      </c>
      <c r="L339" s="26">
        <f t="shared" si="62"/>
        <v>0</v>
      </c>
      <c r="M339" s="37">
        <f t="shared" si="63"/>
        <v>44633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12141</v>
      </c>
      <c r="F340" s="26">
        <f t="shared" si="62"/>
        <v>10542</v>
      </c>
      <c r="G340" s="26">
        <f t="shared" si="62"/>
        <v>9999</v>
      </c>
      <c r="H340" s="26">
        <f t="shared" si="62"/>
        <v>5964</v>
      </c>
      <c r="I340" s="26">
        <f t="shared" si="62"/>
        <v>5964</v>
      </c>
      <c r="J340" s="26">
        <f t="shared" si="62"/>
        <v>99143</v>
      </c>
      <c r="K340" s="26">
        <f t="shared" si="62"/>
        <v>0</v>
      </c>
      <c r="L340" s="26">
        <f t="shared" si="62"/>
        <v>0</v>
      </c>
      <c r="M340" s="37">
        <f t="shared" si="63"/>
        <v>143753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21513</v>
      </c>
      <c r="F344" s="26">
        <f t="shared" si="62"/>
        <v>20235</v>
      </c>
      <c r="G344" s="26">
        <f t="shared" si="62"/>
        <v>20022</v>
      </c>
      <c r="H344" s="26">
        <f t="shared" si="62"/>
        <v>20101</v>
      </c>
      <c r="I344" s="26">
        <f t="shared" si="62"/>
        <v>19860</v>
      </c>
      <c r="J344" s="26">
        <f t="shared" si="62"/>
        <v>321995</v>
      </c>
      <c r="K344" s="26">
        <f t="shared" si="62"/>
        <v>0</v>
      </c>
      <c r="L344" s="26">
        <f t="shared" si="62"/>
        <v>0</v>
      </c>
      <c r="M344" s="37">
        <f t="shared" si="63"/>
        <v>423726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122986</v>
      </c>
      <c r="F345" s="19">
        <f t="shared" ref="F345:L345" si="64">SUM(F336:F344)</f>
        <v>96472</v>
      </c>
      <c r="G345" s="19">
        <f t="shared" si="64"/>
        <v>86158</v>
      </c>
      <c r="H345" s="19">
        <f t="shared" si="64"/>
        <v>80359</v>
      </c>
      <c r="I345" s="19">
        <f t="shared" si="64"/>
        <v>80118</v>
      </c>
      <c r="J345" s="19">
        <f t="shared" si="64"/>
        <v>2516067</v>
      </c>
      <c r="K345" s="19">
        <f t="shared" si="64"/>
        <v>0</v>
      </c>
      <c r="L345" s="19">
        <f t="shared" si="64"/>
        <v>0</v>
      </c>
      <c r="M345" s="19">
        <f t="shared" si="63"/>
        <v>2982160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6" sqref="J6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145405</v>
      </c>
      <c r="F6" s="11">
        <v>145066</v>
      </c>
      <c r="G6" s="11">
        <v>144453</v>
      </c>
      <c r="H6" s="11">
        <v>144453</v>
      </c>
      <c r="I6" s="11">
        <v>144453</v>
      </c>
      <c r="J6" s="11">
        <v>6562318</v>
      </c>
      <c r="K6" s="11">
        <v>0</v>
      </c>
      <c r="L6" s="11">
        <v>0</v>
      </c>
      <c r="M6" s="10">
        <f>SUM(E6:L6)</f>
        <v>7286148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37481</v>
      </c>
      <c r="F8" s="11">
        <v>835</v>
      </c>
      <c r="G8" s="11">
        <v>1389</v>
      </c>
      <c r="H8" s="11">
        <v>0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136007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51814</v>
      </c>
      <c r="K9" s="11">
        <v>0</v>
      </c>
      <c r="L9" s="11">
        <v>0</v>
      </c>
      <c r="M9" s="10">
        <f t="shared" si="0"/>
        <v>56259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101814</v>
      </c>
      <c r="F10" s="11">
        <v>101601</v>
      </c>
      <c r="G10" s="11">
        <v>101388</v>
      </c>
      <c r="H10" s="11">
        <v>101175</v>
      </c>
      <c r="I10" s="11">
        <v>101175</v>
      </c>
      <c r="J10" s="11">
        <v>2258544</v>
      </c>
      <c r="K10" s="11">
        <v>0</v>
      </c>
      <c r="L10" s="11">
        <v>0</v>
      </c>
      <c r="M10" s="10">
        <f t="shared" si="0"/>
        <v>2765697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111568</v>
      </c>
      <c r="F14" s="11">
        <v>106691</v>
      </c>
      <c r="G14" s="11">
        <v>106691</v>
      </c>
      <c r="H14" s="11">
        <v>106681</v>
      </c>
      <c r="I14" s="11">
        <v>106680</v>
      </c>
      <c r="J14" s="11">
        <v>4252193</v>
      </c>
      <c r="K14" s="11">
        <v>0</v>
      </c>
      <c r="L14" s="11">
        <v>0</v>
      </c>
      <c r="M14" s="10">
        <f t="shared" si="0"/>
        <v>4790504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397157</v>
      </c>
      <c r="F15" s="10">
        <f t="shared" si="1"/>
        <v>355082</v>
      </c>
      <c r="G15" s="10">
        <f t="shared" si="1"/>
        <v>354810</v>
      </c>
      <c r="H15" s="10">
        <f t="shared" si="1"/>
        <v>353198</v>
      </c>
      <c r="I15" s="10">
        <f t="shared" si="1"/>
        <v>353197</v>
      </c>
      <c r="J15" s="10">
        <f t="shared" si="1"/>
        <v>13221171</v>
      </c>
      <c r="K15" s="10">
        <f t="shared" si="1"/>
        <v>0</v>
      </c>
      <c r="L15" s="10">
        <f t="shared" si="1"/>
        <v>0</v>
      </c>
      <c r="M15" s="10">
        <f t="shared" si="0"/>
        <v>15034615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145405</v>
      </c>
      <c r="F116" s="20">
        <f t="shared" ref="F116:L116" si="20">+F6+F17+F28+F39+F50+F61+F72+F83+F94+F105</f>
        <v>145066</v>
      </c>
      <c r="G116" s="20">
        <f t="shared" si="20"/>
        <v>144453</v>
      </c>
      <c r="H116" s="20">
        <f t="shared" si="20"/>
        <v>144453</v>
      </c>
      <c r="I116" s="20">
        <f t="shared" si="20"/>
        <v>144453</v>
      </c>
      <c r="J116" s="20">
        <f t="shared" si="20"/>
        <v>6562318</v>
      </c>
      <c r="K116" s="20">
        <f t="shared" si="20"/>
        <v>0</v>
      </c>
      <c r="L116" s="20">
        <f t="shared" si="20"/>
        <v>0</v>
      </c>
      <c r="M116" s="40">
        <f>SUM(E116:L116)</f>
        <v>7286148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37481</v>
      </c>
      <c r="F118" s="20">
        <f t="shared" si="22"/>
        <v>835</v>
      </c>
      <c r="G118" s="20">
        <f t="shared" si="22"/>
        <v>1389</v>
      </c>
      <c r="H118" s="20">
        <f t="shared" si="22"/>
        <v>0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136007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51814</v>
      </c>
      <c r="K119" s="20">
        <f t="shared" si="22"/>
        <v>0</v>
      </c>
      <c r="L119" s="20">
        <f t="shared" si="22"/>
        <v>0</v>
      </c>
      <c r="M119" s="40">
        <f t="shared" si="23"/>
        <v>56259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101814</v>
      </c>
      <c r="F120" s="20">
        <f t="shared" si="22"/>
        <v>101601</v>
      </c>
      <c r="G120" s="20">
        <f t="shared" si="22"/>
        <v>101388</v>
      </c>
      <c r="H120" s="20">
        <f t="shared" si="22"/>
        <v>101175</v>
      </c>
      <c r="I120" s="20">
        <f t="shared" si="22"/>
        <v>101175</v>
      </c>
      <c r="J120" s="20">
        <f t="shared" si="22"/>
        <v>2258544</v>
      </c>
      <c r="K120" s="20">
        <f t="shared" si="22"/>
        <v>0</v>
      </c>
      <c r="L120" s="20">
        <f t="shared" si="22"/>
        <v>0</v>
      </c>
      <c r="M120" s="40">
        <f t="shared" si="23"/>
        <v>2765697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111568</v>
      </c>
      <c r="F124" s="20">
        <f t="shared" si="22"/>
        <v>106691</v>
      </c>
      <c r="G124" s="20">
        <f t="shared" si="22"/>
        <v>106691</v>
      </c>
      <c r="H124" s="20">
        <f t="shared" si="22"/>
        <v>106681</v>
      </c>
      <c r="I124" s="20">
        <f t="shared" si="22"/>
        <v>106680</v>
      </c>
      <c r="J124" s="20">
        <f t="shared" si="22"/>
        <v>4252193</v>
      </c>
      <c r="K124" s="20">
        <f t="shared" si="22"/>
        <v>0</v>
      </c>
      <c r="L124" s="20">
        <f t="shared" si="22"/>
        <v>0</v>
      </c>
      <c r="M124" s="40">
        <f t="shared" si="23"/>
        <v>4790504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397157</v>
      </c>
      <c r="F125" s="40">
        <f t="shared" si="24"/>
        <v>355082</v>
      </c>
      <c r="G125" s="40">
        <f t="shared" si="24"/>
        <v>354810</v>
      </c>
      <c r="H125" s="40">
        <f t="shared" si="24"/>
        <v>353198</v>
      </c>
      <c r="I125" s="40">
        <f t="shared" si="24"/>
        <v>353197</v>
      </c>
      <c r="J125" s="40">
        <f t="shared" si="24"/>
        <v>13221171</v>
      </c>
      <c r="K125" s="40">
        <f t="shared" si="24"/>
        <v>0</v>
      </c>
      <c r="L125" s="40">
        <f t="shared" si="24"/>
        <v>0</v>
      </c>
      <c r="M125" s="40">
        <f t="shared" si="23"/>
        <v>15034615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10" sqref="J10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f>1916308</f>
        <v>1916308</v>
      </c>
      <c r="F6" s="11">
        <f>1949500</f>
        <v>1949500</v>
      </c>
      <c r="G6" s="11">
        <f>1910851</f>
        <v>1910851</v>
      </c>
      <c r="H6" s="11">
        <f>1941669</f>
        <v>1941669</v>
      </c>
      <c r="I6" s="11">
        <f>1896054</f>
        <v>1896054</v>
      </c>
      <c r="J6" s="11">
        <f>92080217+11633747</f>
        <v>103713964</v>
      </c>
      <c r="K6" s="11">
        <v>0</v>
      </c>
      <c r="L6" s="11">
        <v>0</v>
      </c>
      <c r="M6" s="10">
        <f>SUM(E6:L6)</f>
        <v>113328346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3738458</v>
      </c>
      <c r="K8" s="11">
        <v>0</v>
      </c>
      <c r="L8" s="11">
        <v>0</v>
      </c>
      <c r="M8" s="10">
        <f t="shared" si="0"/>
        <v>3738458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f>122846</f>
        <v>122846</v>
      </c>
      <c r="F9" s="11">
        <v>134907</v>
      </c>
      <c r="G9" s="11">
        <v>119456</v>
      </c>
      <c r="H9" s="11">
        <v>118947</v>
      </c>
      <c r="I9" s="11">
        <v>118520</v>
      </c>
      <c r="J9" s="11">
        <v>4780336</v>
      </c>
      <c r="K9" s="11">
        <v>0</v>
      </c>
      <c r="L9" s="11">
        <v>0</v>
      </c>
      <c r="M9" s="10">
        <f t="shared" si="0"/>
        <v>5395012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1365182</v>
      </c>
      <c r="K10" s="11">
        <v>0</v>
      </c>
      <c r="L10" s="11">
        <v>0</v>
      </c>
      <c r="M10" s="10">
        <f t="shared" si="0"/>
        <v>1365182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891663</v>
      </c>
      <c r="F14" s="11">
        <v>909646</v>
      </c>
      <c r="G14" s="11">
        <v>887577</v>
      </c>
      <c r="H14" s="11">
        <v>886843</v>
      </c>
      <c r="I14" s="11">
        <v>886139</v>
      </c>
      <c r="J14" s="11">
        <v>31994569</v>
      </c>
      <c r="K14" s="11">
        <v>0</v>
      </c>
      <c r="L14" s="11">
        <v>0</v>
      </c>
      <c r="M14" s="10">
        <f t="shared" si="0"/>
        <v>36456437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2930817</v>
      </c>
      <c r="F15" s="10">
        <f t="shared" si="1"/>
        <v>2994053</v>
      </c>
      <c r="G15" s="10">
        <f t="shared" si="1"/>
        <v>2917884</v>
      </c>
      <c r="H15" s="10">
        <f t="shared" si="1"/>
        <v>2947459</v>
      </c>
      <c r="I15" s="10">
        <f t="shared" si="1"/>
        <v>2900713</v>
      </c>
      <c r="J15" s="10">
        <f t="shared" si="1"/>
        <v>145592509</v>
      </c>
      <c r="K15" s="10">
        <f t="shared" si="1"/>
        <v>0</v>
      </c>
      <c r="L15" s="10">
        <f t="shared" si="1"/>
        <v>0</v>
      </c>
      <c r="M15" s="10">
        <f t="shared" si="0"/>
        <v>160283435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1916308</v>
      </c>
      <c r="F50" s="20">
        <f t="shared" si="8"/>
        <v>1949500</v>
      </c>
      <c r="G50" s="20">
        <f t="shared" si="8"/>
        <v>1910851</v>
      </c>
      <c r="H50" s="20">
        <f t="shared" si="8"/>
        <v>1941669</v>
      </c>
      <c r="I50" s="20">
        <f t="shared" si="8"/>
        <v>1896054</v>
      </c>
      <c r="J50" s="20">
        <f t="shared" si="8"/>
        <v>103713964</v>
      </c>
      <c r="K50" s="20">
        <f t="shared" si="8"/>
        <v>0</v>
      </c>
      <c r="L50" s="20">
        <f t="shared" si="8"/>
        <v>0</v>
      </c>
      <c r="M50" s="40">
        <f>SUM(E50:L50)</f>
        <v>113328346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3738458</v>
      </c>
      <c r="K52" s="20">
        <f t="shared" si="8"/>
        <v>0</v>
      </c>
      <c r="L52" s="20">
        <f t="shared" si="8"/>
        <v>0</v>
      </c>
      <c r="M52" s="40">
        <f t="shared" si="10"/>
        <v>3738458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122846</v>
      </c>
      <c r="F53" s="20">
        <f t="shared" si="8"/>
        <v>134907</v>
      </c>
      <c r="G53" s="20">
        <f t="shared" si="8"/>
        <v>119456</v>
      </c>
      <c r="H53" s="20">
        <f t="shared" si="8"/>
        <v>118947</v>
      </c>
      <c r="I53" s="20">
        <f t="shared" si="8"/>
        <v>118520</v>
      </c>
      <c r="J53" s="20">
        <f t="shared" si="8"/>
        <v>4780336</v>
      </c>
      <c r="K53" s="20">
        <f t="shared" si="8"/>
        <v>0</v>
      </c>
      <c r="L53" s="20">
        <f t="shared" si="8"/>
        <v>0</v>
      </c>
      <c r="M53" s="40">
        <f t="shared" si="10"/>
        <v>5395012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1365182</v>
      </c>
      <c r="K54" s="20">
        <f t="shared" si="8"/>
        <v>0</v>
      </c>
      <c r="L54" s="20">
        <f t="shared" si="8"/>
        <v>0</v>
      </c>
      <c r="M54" s="40">
        <f t="shared" si="10"/>
        <v>1365182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891663</v>
      </c>
      <c r="F58" s="20">
        <f t="shared" si="8"/>
        <v>909646</v>
      </c>
      <c r="G58" s="20">
        <f t="shared" si="8"/>
        <v>887577</v>
      </c>
      <c r="H58" s="20">
        <f t="shared" si="8"/>
        <v>886843</v>
      </c>
      <c r="I58" s="20">
        <f t="shared" si="8"/>
        <v>886139</v>
      </c>
      <c r="J58" s="20">
        <f t="shared" si="8"/>
        <v>31994569</v>
      </c>
      <c r="K58" s="20">
        <f t="shared" si="8"/>
        <v>0</v>
      </c>
      <c r="L58" s="20">
        <f t="shared" si="8"/>
        <v>0</v>
      </c>
      <c r="M58" s="40">
        <f t="shared" si="10"/>
        <v>36456437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2930817</v>
      </c>
      <c r="F59" s="40">
        <f t="shared" si="11"/>
        <v>2994053</v>
      </c>
      <c r="G59" s="40">
        <f t="shared" si="11"/>
        <v>2917884</v>
      </c>
      <c r="H59" s="40">
        <f t="shared" si="11"/>
        <v>2947459</v>
      </c>
      <c r="I59" s="40">
        <f t="shared" si="11"/>
        <v>2900713</v>
      </c>
      <c r="J59" s="40">
        <f t="shared" si="11"/>
        <v>145592509</v>
      </c>
      <c r="K59" s="40">
        <f t="shared" si="11"/>
        <v>0</v>
      </c>
      <c r="L59" s="40">
        <f t="shared" si="11"/>
        <v>0</v>
      </c>
      <c r="M59" s="40">
        <f t="shared" si="10"/>
        <v>160283435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55EFB68-5719-464A-8724-D59AA1B6426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2015-02-10T13:18:37Z</cp:lastPrinted>
  <dcterms:created xsi:type="dcterms:W3CDTF">2005-04-04T14:08:45Z</dcterms:created>
  <dcterms:modified xsi:type="dcterms:W3CDTF">2015-04-16T10:11:25Z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